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Volumes/NWD Files/NKNWD/2025 Folders/Financials 2025/Budget/Budget 2025/Adopted/"/>
    </mc:Choice>
  </mc:AlternateContent>
  <xr:revisionPtr revIDLastSave="0" documentId="13_ncr:1_{E62C9D21-4EF8-4243-997D-2F01AF3282EF}" xr6:coauthVersionLast="47" xr6:coauthVersionMax="47" xr10:uidLastSave="{00000000-0000-0000-0000-000000000000}"/>
  <bookViews>
    <workbookView xWindow="400" yWindow="520" windowWidth="17760" windowHeight="19400" activeTab="1" xr2:uid="{00000000-000D-0000-FFFF-FFFF00000000}"/>
  </bookViews>
  <sheets>
    <sheet name="Gen Fund" sheetId="1" r:id="rId1"/>
    <sheet name="Cap Imp Fund" sheetId="2" r:id="rId2"/>
    <sheet name="Cap Imp Reserve Fun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csZ0Nb95LVSa5bPRU2XC9jzJZiCYAflC06KBZWB1RNw="/>
    </ext>
  </extLst>
</workbook>
</file>

<file path=xl/calcChain.xml><?xml version="1.0" encoding="utf-8"?>
<calcChain xmlns="http://schemas.openxmlformats.org/spreadsheetml/2006/main">
  <c r="K48" i="2" l="1"/>
  <c r="K42" i="3"/>
  <c r="K20" i="3"/>
  <c r="K28" i="1"/>
  <c r="K23" i="1"/>
  <c r="K48" i="1" s="1"/>
  <c r="K14" i="1"/>
  <c r="K13" i="1"/>
  <c r="K16" i="1" s="1"/>
  <c r="K19" i="1" s="1"/>
  <c r="K19" i="2"/>
  <c r="J42" i="3" l="1"/>
  <c r="I42" i="3"/>
  <c r="D42" i="3"/>
  <c r="C42" i="3"/>
  <c r="B42" i="3"/>
  <c r="K23" i="3"/>
  <c r="J23" i="3"/>
  <c r="D23" i="3"/>
  <c r="C23" i="3"/>
  <c r="J20" i="3"/>
  <c r="I20" i="3"/>
  <c r="I23" i="3" s="1"/>
  <c r="D20" i="3"/>
  <c r="C20" i="3"/>
  <c r="B20" i="3"/>
  <c r="B23" i="3" s="1"/>
  <c r="J48" i="2"/>
  <c r="I48" i="2"/>
  <c r="D48" i="2"/>
  <c r="C48" i="2"/>
  <c r="B48" i="2"/>
  <c r="J22" i="2"/>
  <c r="K22" i="2"/>
  <c r="J19" i="2"/>
  <c r="I19" i="2"/>
  <c r="I22" i="2" s="1"/>
  <c r="D19" i="2"/>
  <c r="D22" i="2" s="1"/>
  <c r="C19" i="2"/>
  <c r="C22" i="2" s="1"/>
  <c r="B19" i="2"/>
  <c r="B22" i="2" s="1"/>
  <c r="I14" i="2"/>
  <c r="D48" i="1"/>
  <c r="C46" i="1"/>
  <c r="C48" i="1" s="1"/>
  <c r="B46" i="1"/>
  <c r="B48" i="1" s="1"/>
  <c r="J28" i="1"/>
  <c r="I28" i="1"/>
  <c r="J23" i="1"/>
  <c r="I23" i="1"/>
  <c r="D16" i="1"/>
  <c r="D19" i="1" s="1"/>
  <c r="C16" i="1"/>
  <c r="C19" i="1" s="1"/>
  <c r="B16" i="1"/>
  <c r="B19" i="1" s="1"/>
  <c r="J14" i="1"/>
  <c r="I14" i="1"/>
  <c r="J13" i="1"/>
  <c r="J16" i="1" s="1"/>
  <c r="J19" i="1" s="1"/>
  <c r="I13" i="1"/>
  <c r="I12" i="1"/>
  <c r="I48" i="1" l="1"/>
  <c r="J48" i="1"/>
  <c r="I16" i="1"/>
  <c r="I19" i="1"/>
</calcChain>
</file>

<file path=xl/sharedStrings.xml><?xml version="1.0" encoding="utf-8"?>
<sst xmlns="http://schemas.openxmlformats.org/spreadsheetml/2006/main" count="320" uniqueCount="130">
  <si>
    <t>FORM</t>
  </si>
  <si>
    <t>RESOURCES AND REQUIREMENTS</t>
  </si>
  <si>
    <t>LB-10</t>
  </si>
  <si>
    <t>GENERAL FUND</t>
  </si>
  <si>
    <t>NEAHKAHNIE WATER DISTRICT</t>
  </si>
  <si>
    <t>Historical Data</t>
  </si>
  <si>
    <t>DESCRIPTION
RESOURCES AND REQUIREMENTS</t>
  </si>
  <si>
    <r>
      <rPr>
        <sz val="10"/>
        <color rgb="FF000000"/>
        <rFont val="Calibri"/>
        <family val="2"/>
      </rPr>
      <t xml:space="preserve">Budget for Next Year </t>
    </r>
    <r>
      <rPr>
        <u/>
        <sz val="10"/>
        <color rgb="FF000000"/>
        <rFont val="Calibri"/>
        <family val="2"/>
      </rPr>
      <t>2025 - 26</t>
    </r>
  </si>
  <si>
    <t>Actual</t>
  </si>
  <si>
    <t xml:space="preserve">Adopted Budget
Year 2024-25  </t>
  </si>
  <si>
    <t>Proposed By
Budget Officer</t>
  </si>
  <si>
    <t>Approved By
Budget Committee</t>
  </si>
  <si>
    <t>Adopted By
Governing Body</t>
  </si>
  <si>
    <t xml:space="preserve">Second Preceding
Year 2022 - 23  </t>
  </si>
  <si>
    <t xml:space="preserve">First Preceding
Year 2023 -24  </t>
  </si>
  <si>
    <t>xxxxxxxxxxxxxxxxxx</t>
  </si>
  <si>
    <t>RESOURCES</t>
  </si>
  <si>
    <t>Cash on hand</t>
  </si>
  <si>
    <t>Interest</t>
  </si>
  <si>
    <t>Previously levied taxes estimated to be received</t>
  </si>
  <si>
    <t>Water rev: base rate $40/month x 402 accts</t>
  </si>
  <si>
    <t>Water rev.: usage = 10,000,000 x $.006/gallon</t>
  </si>
  <si>
    <t>Connection fees: $1,500 x 2 accts (est)</t>
  </si>
  <si>
    <t>Miscellaneous</t>
  </si>
  <si>
    <t>Total Resources, except taxes to be levied</t>
  </si>
  <si>
    <t>Taxes estimated to be received</t>
  </si>
  <si>
    <t>Taxes collected in year levied</t>
  </si>
  <si>
    <t>TOTAL RESOURCES</t>
  </si>
  <si>
    <t>REQUIREMENTS **</t>
  </si>
  <si>
    <r>
      <rPr>
        <sz val="8"/>
        <color rgb="FF000000"/>
        <rFont val="Calibri"/>
        <family val="2"/>
      </rPr>
      <t>Program and Activity</t>
    </r>
  </si>
  <si>
    <t>Object Classification</t>
  </si>
  <si>
    <t>Detail</t>
  </si>
  <si>
    <t>Water-Admin</t>
  </si>
  <si>
    <t>Pers. Serv.</t>
  </si>
  <si>
    <t>General Manager  1.0 FTE</t>
  </si>
  <si>
    <t>$71,000 + 3%</t>
  </si>
  <si>
    <t>Benefits</t>
  </si>
  <si>
    <t>Payroll taxes, workers comp, health insurance, HR Veba, IRA</t>
  </si>
  <si>
    <t>Mat. &amp; Serv.</t>
  </si>
  <si>
    <t>Audit</t>
  </si>
  <si>
    <t>Treasurer bond &amp; Insurance</t>
  </si>
  <si>
    <t>Office supplies</t>
  </si>
  <si>
    <t>Legal</t>
  </si>
  <si>
    <t>Bookkeeper</t>
  </si>
  <si>
    <t>Water-Ops</t>
  </si>
  <si>
    <t>System Operators  1.05 FTE</t>
  </si>
  <si>
    <t>170 hrs per mnth w/ 3%, 2 weekends of Sys Op coverage and DRC.</t>
  </si>
  <si>
    <t>Engineering</t>
  </si>
  <si>
    <t>Testing</t>
  </si>
  <si>
    <t>Chlorine &amp; soda ash</t>
  </si>
  <si>
    <t>Permit &amp; filing fees</t>
  </si>
  <si>
    <t>Service vehicle</t>
  </si>
  <si>
    <t>Unexpected repairs</t>
  </si>
  <si>
    <t>Contract Labor</t>
  </si>
  <si>
    <t>Not Allocated</t>
  </si>
  <si>
    <t>adj. to match Audit</t>
  </si>
  <si>
    <t>Materials &amp; Supplies</t>
  </si>
  <si>
    <t>32 a</t>
  </si>
  <si>
    <t>Annual Fees</t>
  </si>
  <si>
    <t>Utilities</t>
  </si>
  <si>
    <t>Travel</t>
  </si>
  <si>
    <t>School &amp; training</t>
  </si>
  <si>
    <t>35 a</t>
  </si>
  <si>
    <t>Transfer to Cap Outlay</t>
  </si>
  <si>
    <t>Contingency</t>
  </si>
  <si>
    <t>Ending balance (prior years)</t>
  </si>
  <si>
    <t>UNAPPROPRIATED ENDING FUND BALANCE</t>
  </si>
  <si>
    <t>TOTAL REQUIREMENTS</t>
  </si>
  <si>
    <t>150-504-010 (Rev. 10-16)</t>
  </si>
  <si>
    <t>CAPITAL IMPROVEMENT FUND</t>
  </si>
  <si>
    <t>Budget for Next Year 2025 - 26</t>
  </si>
  <si>
    <t xml:space="preserve">Adopted Budget
Year 2024 - 25  </t>
  </si>
  <si>
    <t xml:space="preserve">Second Preceding
Year 2022 - 23 </t>
  </si>
  <si>
    <t xml:space="preserve">Cash on hand * </t>
  </si>
  <si>
    <t xml:space="preserve">    includes 256,793 for debt service</t>
  </si>
  <si>
    <t xml:space="preserve">4 a Transfer from General Fund </t>
  </si>
  <si>
    <t>Transfer from Capital Reserve Fund</t>
  </si>
  <si>
    <t>SDC Charges: $6,429 x 2 accts (est)</t>
  </si>
  <si>
    <t>System Enhancement fees: $85/mo x 401 accts</t>
  </si>
  <si>
    <t>SDIS Grant - Safety &amp; Security Grant</t>
  </si>
  <si>
    <t>Grants</t>
  </si>
  <si>
    <t>Watershed Protection Loan Supplement</t>
  </si>
  <si>
    <t xml:space="preserve"> </t>
  </si>
  <si>
    <r>
      <rPr>
        <sz val="8"/>
        <color rgb="FF000000"/>
        <rFont val="Calibri"/>
        <family val="2"/>
      </rPr>
      <t>Program and Activity</t>
    </r>
  </si>
  <si>
    <t>Pers. Services</t>
  </si>
  <si>
    <t>Opers. wages &amp; benefits  0.1 FTE</t>
  </si>
  <si>
    <t xml:space="preserve">Engineering </t>
  </si>
  <si>
    <t>Materials</t>
  </si>
  <si>
    <t>Capital Outlay</t>
  </si>
  <si>
    <t>Projects per Master Plan</t>
  </si>
  <si>
    <t>Misc. system upgrades</t>
  </si>
  <si>
    <t>Land Purchase</t>
  </si>
  <si>
    <t>Meter reading tower</t>
  </si>
  <si>
    <t>Debt Service</t>
  </si>
  <si>
    <t>SDWRLF  303006  Principal</t>
  </si>
  <si>
    <t>SDWRLF  303006  Interest</t>
  </si>
  <si>
    <t>OR-IFA  K04006  Principal</t>
  </si>
  <si>
    <t>OR-IFA K04006  Interest</t>
  </si>
  <si>
    <t>2020 FF &amp; C  Principal</t>
  </si>
  <si>
    <t>2020 FF &amp; C  Interest</t>
  </si>
  <si>
    <t>2023 F F&amp; C   1595  Principal</t>
  </si>
  <si>
    <t>2023 FF &amp; C   1595  Interest</t>
  </si>
  <si>
    <t xml:space="preserve">  (subtotal = 310,827)</t>
  </si>
  <si>
    <t xml:space="preserve">Res Fut Exp </t>
  </si>
  <si>
    <t xml:space="preserve"> (for loan payments)</t>
  </si>
  <si>
    <t xml:space="preserve">FORM </t>
  </si>
  <si>
    <t>LB-11</t>
  </si>
  <si>
    <t>RESERVE FUND</t>
  </si>
  <si>
    <r>
      <rPr>
        <sz val="9"/>
        <color rgb="FF000000"/>
        <rFont val="Arial"/>
        <family val="2"/>
      </rPr>
      <t>Year</t>
    </r>
    <r>
      <rPr>
        <sz val="7"/>
        <color rgb="FF000000"/>
        <rFont val="Arial"/>
        <family val="2"/>
      </rPr>
      <t xml:space="preserve"> this reserve fund will be reviewed to be continued or abolished.</t>
    </r>
  </si>
  <si>
    <t>This fund is authorized and established by Resolution</t>
  </si>
  <si>
    <r>
      <rPr>
        <sz val="7"/>
        <color rgb="FF000000"/>
        <rFont val="Arial"/>
        <family val="2"/>
      </rPr>
      <t xml:space="preserve">Date can not </t>
    </r>
    <r>
      <rPr>
        <sz val="9"/>
        <color rgb="FF000000"/>
        <rFont val="Arial"/>
        <family val="2"/>
      </rPr>
      <t>be</t>
    </r>
    <r>
      <rPr>
        <sz val="7"/>
        <color rgb="FF000000"/>
        <rFont val="Arial"/>
        <family val="2"/>
      </rPr>
      <t xml:space="preserve"> more than 10 years after establishment.</t>
    </r>
  </si>
  <si>
    <t>2016-2017-3 on May 8, 2017 for the following specified purpose:</t>
  </si>
  <si>
    <t>CAPITAL IMPROVEMENTS RESERVE FUND</t>
  </si>
  <si>
    <r>
      <rPr>
        <sz val="9"/>
        <color rgb="FF000000"/>
        <rFont val="Arial"/>
        <family val="2"/>
      </rPr>
      <t>Review</t>
    </r>
    <r>
      <rPr>
        <sz val="7"/>
        <color rgb="FF000000"/>
        <rFont val="Arial"/>
        <family val="2"/>
      </rPr>
      <t xml:space="preserve"> Year: </t>
    </r>
  </si>
  <si>
    <t xml:space="preserve">        to accumulate funds for future improvements</t>
  </si>
  <si>
    <r>
      <rPr>
        <sz val="10"/>
        <color rgb="FF000000"/>
        <rFont val="Calibri"/>
        <family val="2"/>
      </rPr>
      <t xml:space="preserve">Budget for Next Year </t>
    </r>
    <r>
      <rPr>
        <u/>
        <sz val="10"/>
        <color rgb="FF000000"/>
        <rFont val="Calibri"/>
        <family val="2"/>
      </rPr>
      <t>2025-2026</t>
    </r>
  </si>
  <si>
    <t xml:space="preserve">Adopted Budget
Year 2024 -25  </t>
  </si>
  <si>
    <t xml:space="preserve">Second Preceding
Year 2022 -23  </t>
  </si>
  <si>
    <t xml:space="preserve">First Preceding
Year 2023 - 24  </t>
  </si>
  <si>
    <t xml:space="preserve">   includes 180,460 at Zion Bank</t>
  </si>
  <si>
    <t>Transferred IN, from other funds</t>
  </si>
  <si>
    <t>xxxxxxxxxxxxxxxxxxxx</t>
  </si>
  <si>
    <t>xxxxxxxxxxxxxxxxxxx</t>
  </si>
  <si>
    <r>
      <rPr>
        <sz val="8"/>
        <color rgb="FF000000"/>
        <rFont val="Calibri"/>
        <family val="2"/>
      </rPr>
      <t>Program and Activity</t>
    </r>
  </si>
  <si>
    <t>Not allocated</t>
  </si>
  <si>
    <t>transfer</t>
  </si>
  <si>
    <t>Transfer to Capital Imprv. Fund</t>
  </si>
  <si>
    <t>RESERVED FOR FUTURE EXPENDITURES (at Zion Bank)</t>
  </si>
  <si>
    <t>150-504-011 (Rev 10-16)</t>
  </si>
  <si>
    <t>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</si>
</sst>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"/>
    <numFmt numFmtId="165" formatCode="_(* #,##0_);_(* \(#,##0\);_(* &quot;-&quot;??_);_(@_)"/>
  </numFmts>
  <fonts count="18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7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63">
    <xf numFmtId="0" fontId="0" fillId="0" borderId="0" xfId="0"/>
    <xf numFmtId="0" fontId="3" fillId="2" borderId="3" xfId="0" applyFont="1" applyFill="1" applyBorder="1"/>
    <xf numFmtId="0" fontId="3" fillId="0" borderId="0" xfId="0" applyFont="1"/>
    <xf numFmtId="0" fontId="3" fillId="2" borderId="8" xfId="0" applyFont="1" applyFill="1" applyBorder="1"/>
    <xf numFmtId="0" fontId="5" fillId="2" borderId="8" xfId="0" applyFont="1" applyFill="1" applyBorder="1" applyAlignment="1">
      <alignment vertical="top"/>
    </xf>
    <xf numFmtId="0" fontId="7" fillId="2" borderId="27" xfId="0" applyFont="1" applyFill="1" applyBorder="1" applyAlignment="1">
      <alignment horizontal="center"/>
    </xf>
    <xf numFmtId="49" fontId="5" fillId="2" borderId="27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165" fontId="5" fillId="2" borderId="27" xfId="0" applyNumberFormat="1" applyFont="1" applyFill="1" applyBorder="1" applyAlignment="1">
      <alignment horizontal="center"/>
    </xf>
    <xf numFmtId="0" fontId="7" fillId="2" borderId="28" xfId="0" applyFont="1" applyFill="1" applyBorder="1"/>
    <xf numFmtId="38" fontId="5" fillId="2" borderId="27" xfId="0" applyNumberFormat="1" applyFont="1" applyFill="1" applyBorder="1" applyAlignment="1">
      <alignment horizontal="right"/>
    </xf>
    <xf numFmtId="3" fontId="5" fillId="2" borderId="27" xfId="0" applyNumberFormat="1" applyFont="1" applyFill="1" applyBorder="1" applyAlignment="1">
      <alignment horizontal="right"/>
    </xf>
    <xf numFmtId="165" fontId="5" fillId="2" borderId="27" xfId="0" applyNumberFormat="1" applyFont="1" applyFill="1" applyBorder="1" applyAlignment="1">
      <alignment horizontal="right"/>
    </xf>
    <xf numFmtId="0" fontId="5" fillId="2" borderId="27" xfId="0" applyFont="1" applyFill="1" applyBorder="1" applyAlignment="1">
      <alignment horizontal="right"/>
    </xf>
    <xf numFmtId="0" fontId="7" fillId="2" borderId="29" xfId="0" applyFont="1" applyFill="1" applyBorder="1"/>
    <xf numFmtId="0" fontId="7" fillId="2" borderId="30" xfId="0" applyFont="1" applyFill="1" applyBorder="1"/>
    <xf numFmtId="0" fontId="7" fillId="2" borderId="31" xfId="0" applyFont="1" applyFill="1" applyBorder="1"/>
    <xf numFmtId="49" fontId="5" fillId="2" borderId="27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center"/>
    </xf>
    <xf numFmtId="3" fontId="5" fillId="2" borderId="32" xfId="0" applyNumberFormat="1" applyFont="1" applyFill="1" applyBorder="1" applyAlignment="1">
      <alignment horizontal="right"/>
    </xf>
    <xf numFmtId="0" fontId="7" fillId="2" borderId="36" xfId="0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6" fillId="2" borderId="38" xfId="0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165" fontId="6" fillId="2" borderId="32" xfId="0" applyNumberFormat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vertical="center"/>
    </xf>
    <xf numFmtId="0" fontId="7" fillId="2" borderId="44" xfId="0" applyFont="1" applyFill="1" applyBorder="1" applyAlignment="1">
      <alignment horizontal="center"/>
    </xf>
    <xf numFmtId="49" fontId="5" fillId="2" borderId="44" xfId="0" applyNumberFormat="1" applyFont="1" applyFill="1" applyBorder="1" applyAlignment="1">
      <alignment horizontal="center"/>
    </xf>
    <xf numFmtId="165" fontId="5" fillId="2" borderId="44" xfId="0" applyNumberFormat="1" applyFont="1" applyFill="1" applyBorder="1" applyAlignment="1">
      <alignment horizontal="center"/>
    </xf>
    <xf numFmtId="49" fontId="7" fillId="2" borderId="27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/>
    </xf>
    <xf numFmtId="0" fontId="7" fillId="2" borderId="48" xfId="0" applyFont="1" applyFill="1" applyBorder="1" applyAlignment="1">
      <alignment horizontal="center"/>
    </xf>
    <xf numFmtId="3" fontId="8" fillId="2" borderId="27" xfId="0" applyNumberFormat="1" applyFont="1" applyFill="1" applyBorder="1" applyAlignment="1">
      <alignment horizontal="right"/>
    </xf>
    <xf numFmtId="49" fontId="8" fillId="2" borderId="27" xfId="0" applyNumberFormat="1" applyFont="1" applyFill="1" applyBorder="1" applyAlignment="1">
      <alignment horizontal="left"/>
    </xf>
    <xf numFmtId="0" fontId="5" fillId="2" borderId="27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3" fontId="6" fillId="2" borderId="27" xfId="0" applyNumberFormat="1" applyFont="1" applyFill="1" applyBorder="1" applyAlignment="1">
      <alignment horizontal="center"/>
    </xf>
    <xf numFmtId="3" fontId="6" fillId="2" borderId="44" xfId="0" applyNumberFormat="1" applyFont="1" applyFill="1" applyBorder="1" applyAlignment="1">
      <alignment horizontal="center" vertical="center"/>
    </xf>
    <xf numFmtId="165" fontId="6" fillId="2" borderId="44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/>
    </xf>
    <xf numFmtId="0" fontId="6" fillId="2" borderId="27" xfId="0" applyFont="1" applyFill="1" applyBorder="1" applyAlignment="1">
      <alignment horizontal="center"/>
    </xf>
    <xf numFmtId="3" fontId="6" fillId="2" borderId="27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8" fontId="7" fillId="2" borderId="27" xfId="0" applyNumberFormat="1" applyFont="1" applyFill="1" applyBorder="1" applyAlignment="1">
      <alignment horizontal="center"/>
    </xf>
    <xf numFmtId="49" fontId="5" fillId="2" borderId="53" xfId="0" applyNumberFormat="1" applyFont="1" applyFill="1" applyBorder="1" applyAlignment="1">
      <alignment horizontal="left"/>
    </xf>
    <xf numFmtId="0" fontId="5" fillId="2" borderId="54" xfId="0" applyFont="1" applyFill="1" applyBorder="1" applyAlignment="1">
      <alignment horizontal="left"/>
    </xf>
    <xf numFmtId="0" fontId="5" fillId="2" borderId="55" xfId="0" applyFont="1" applyFill="1" applyBorder="1" applyAlignment="1">
      <alignment horizontal="left"/>
    </xf>
    <xf numFmtId="0" fontId="7" fillId="2" borderId="30" xfId="0" applyFont="1" applyFill="1" applyBorder="1" applyAlignment="1">
      <alignment vertical="center"/>
    </xf>
    <xf numFmtId="49" fontId="5" fillId="2" borderId="32" xfId="0" applyNumberFormat="1" applyFont="1" applyFill="1" applyBorder="1" applyAlignment="1">
      <alignment horizontal="center"/>
    </xf>
    <xf numFmtId="3" fontId="6" fillId="2" borderId="56" xfId="0" applyNumberFormat="1" applyFont="1" applyFill="1" applyBorder="1" applyAlignment="1">
      <alignment horizontal="center" vertical="center"/>
    </xf>
    <xf numFmtId="49" fontId="5" fillId="2" borderId="57" xfId="0" applyNumberFormat="1" applyFont="1" applyFill="1" applyBorder="1"/>
    <xf numFmtId="49" fontId="5" fillId="2" borderId="30" xfId="0" applyNumberFormat="1" applyFont="1" applyFill="1" applyBorder="1"/>
    <xf numFmtId="49" fontId="5" fillId="2" borderId="57" xfId="0" applyNumberFormat="1" applyFont="1" applyFill="1" applyBorder="1" applyAlignment="1">
      <alignment horizontal="left"/>
    </xf>
    <xf numFmtId="3" fontId="5" fillId="2" borderId="57" xfId="0" applyNumberFormat="1" applyFont="1" applyFill="1" applyBorder="1" applyAlignment="1">
      <alignment horizontal="right"/>
    </xf>
    <xf numFmtId="49" fontId="5" fillId="2" borderId="31" xfId="0" applyNumberFormat="1" applyFont="1" applyFill="1" applyBorder="1"/>
    <xf numFmtId="49" fontId="5" fillId="2" borderId="3" xfId="0" applyNumberFormat="1" applyFont="1" applyFill="1" applyBorder="1"/>
    <xf numFmtId="3" fontId="5" fillId="2" borderId="58" xfId="0" applyNumberFormat="1" applyFont="1" applyFill="1" applyBorder="1"/>
    <xf numFmtId="49" fontId="5" fillId="2" borderId="8" xfId="0" applyNumberFormat="1" applyFont="1" applyFill="1" applyBorder="1"/>
    <xf numFmtId="49" fontId="5" fillId="2" borderId="59" xfId="0" applyNumberFormat="1" applyFont="1" applyFill="1" applyBorder="1"/>
    <xf numFmtId="49" fontId="7" fillId="2" borderId="27" xfId="0" applyNumberFormat="1" applyFont="1" applyFill="1" applyBorder="1" applyAlignment="1">
      <alignment horizontal="left"/>
    </xf>
    <xf numFmtId="0" fontId="7" fillId="2" borderId="27" xfId="0" applyFont="1" applyFill="1" applyBorder="1" applyAlignment="1">
      <alignment horizontal="left"/>
    </xf>
    <xf numFmtId="0" fontId="3" fillId="2" borderId="31" xfId="0" applyFont="1" applyFill="1" applyBorder="1"/>
    <xf numFmtId="3" fontId="5" fillId="2" borderId="27" xfId="0" applyNumberFormat="1" applyFont="1" applyFill="1" applyBorder="1" applyAlignment="1">
      <alignment horizontal="center"/>
    </xf>
    <xf numFmtId="165" fontId="6" fillId="2" borderId="27" xfId="0" applyNumberFormat="1" applyFont="1" applyFill="1" applyBorder="1" applyAlignment="1">
      <alignment horizontal="center"/>
    </xf>
    <xf numFmtId="49" fontId="7" fillId="2" borderId="60" xfId="0" applyNumberFormat="1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/>
    </xf>
    <xf numFmtId="0" fontId="3" fillId="2" borderId="64" xfId="0" applyFont="1" applyFill="1" applyBorder="1"/>
    <xf numFmtId="164" fontId="3" fillId="2" borderId="64" xfId="0" applyNumberFormat="1" applyFont="1" applyFill="1" applyBorder="1"/>
    <xf numFmtId="0" fontId="3" fillId="2" borderId="65" xfId="0" applyFont="1" applyFill="1" applyBorder="1"/>
    <xf numFmtId="0" fontId="3" fillId="2" borderId="68" xfId="0" applyFont="1" applyFill="1" applyBorder="1" applyAlignment="1">
      <alignment horizontal="left"/>
    </xf>
    <xf numFmtId="49" fontId="10" fillId="2" borderId="68" xfId="0" applyNumberFormat="1" applyFont="1" applyFill="1" applyBorder="1"/>
    <xf numFmtId="0" fontId="3" fillId="2" borderId="68" xfId="0" applyFont="1" applyFill="1" applyBorder="1"/>
    <xf numFmtId="0" fontId="3" fillId="2" borderId="71" xfId="0" applyFont="1" applyFill="1" applyBorder="1"/>
    <xf numFmtId="0" fontId="10" fillId="2" borderId="68" xfId="0" applyFont="1" applyFill="1" applyBorder="1"/>
    <xf numFmtId="49" fontId="10" fillId="2" borderId="68" xfId="0" applyNumberFormat="1" applyFont="1" applyFill="1" applyBorder="1" applyAlignment="1">
      <alignment horizontal="right"/>
    </xf>
    <xf numFmtId="0" fontId="11" fillId="2" borderId="75" xfId="0" applyFont="1" applyFill="1" applyBorder="1" applyAlignment="1">
      <alignment horizontal="left"/>
    </xf>
    <xf numFmtId="0" fontId="3" fillId="2" borderId="76" xfId="0" applyFont="1" applyFill="1" applyBorder="1"/>
    <xf numFmtId="0" fontId="3" fillId="2" borderId="75" xfId="0" applyFont="1" applyFill="1" applyBorder="1"/>
    <xf numFmtId="0" fontId="3" fillId="2" borderId="84" xfId="0" applyFont="1" applyFill="1" applyBorder="1"/>
    <xf numFmtId="0" fontId="7" fillId="2" borderId="85" xfId="0" applyFont="1" applyFill="1" applyBorder="1" applyAlignment="1">
      <alignment horizontal="center" vertical="center"/>
    </xf>
    <xf numFmtId="3" fontId="6" fillId="2" borderId="86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/>
    <xf numFmtId="49" fontId="8" fillId="2" borderId="27" xfId="0" applyNumberFormat="1" applyFont="1" applyFill="1" applyBorder="1" applyAlignment="1">
      <alignment horizontal="center"/>
    </xf>
    <xf numFmtId="0" fontId="5" fillId="2" borderId="32" xfId="0" applyFont="1" applyFill="1" applyBorder="1" applyAlignment="1">
      <alignment horizontal="right"/>
    </xf>
    <xf numFmtId="49" fontId="14" fillId="2" borderId="49" xfId="0" applyNumberFormat="1" applyFont="1" applyFill="1" applyBorder="1"/>
    <xf numFmtId="3" fontId="8" fillId="2" borderId="27" xfId="0" applyNumberFormat="1" applyFont="1" applyFill="1" applyBorder="1" applyAlignment="1">
      <alignment horizontal="center" vertical="center"/>
    </xf>
    <xf numFmtId="165" fontId="5" fillId="2" borderId="27" xfId="1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16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2" borderId="12" xfId="0" applyFont="1" applyFill="1" applyBorder="1"/>
    <xf numFmtId="0" fontId="2" fillId="0" borderId="19" xfId="0" applyFont="1" applyBorder="1"/>
    <xf numFmtId="0" fontId="2" fillId="0" borderId="22" xfId="0" applyFont="1" applyBorder="1"/>
    <xf numFmtId="0" fontId="4" fillId="2" borderId="18" xfId="0" applyFont="1" applyFill="1" applyBorder="1" applyAlignment="1">
      <alignment horizontal="center"/>
    </xf>
    <xf numFmtId="0" fontId="2" fillId="0" borderId="26" xfId="0" applyFont="1" applyBorder="1"/>
    <xf numFmtId="49" fontId="7" fillId="2" borderId="12" xfId="0" applyNumberFormat="1" applyFont="1" applyFill="1" applyBorder="1" applyAlignment="1">
      <alignment horizontal="center" wrapText="1"/>
    </xf>
    <xf numFmtId="165" fontId="7" fillId="2" borderId="12" xfId="0" applyNumberFormat="1" applyFont="1" applyFill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0" fontId="2" fillId="0" borderId="14" xfId="0" applyFont="1" applyBorder="1"/>
    <xf numFmtId="49" fontId="5" fillId="2" borderId="9" xfId="0" applyNumberFormat="1" applyFont="1" applyFill="1" applyBorder="1" applyAlignment="1">
      <alignment horizontal="center" vertical="top"/>
    </xf>
    <xf numFmtId="0" fontId="2" fillId="0" borderId="11" xfId="0" applyFont="1" applyBorder="1"/>
    <xf numFmtId="0" fontId="3" fillId="2" borderId="5" xfId="0" applyFont="1" applyFill="1" applyBorder="1"/>
    <xf numFmtId="49" fontId="4" fillId="2" borderId="13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49" fontId="1" fillId="2" borderId="9" xfId="0" applyNumberFormat="1" applyFont="1" applyFill="1" applyBorder="1" applyAlignment="1">
      <alignment horizontal="center" vertical="top"/>
    </xf>
    <xf numFmtId="49" fontId="6" fillId="2" borderId="15" xfId="0" applyNumberFormat="1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20" xfId="0" applyFont="1" applyBorder="1"/>
    <xf numFmtId="0" fontId="0" fillId="0" borderId="0" xfId="0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49" fontId="5" fillId="2" borderId="45" xfId="0" applyNumberFormat="1" applyFont="1" applyFill="1" applyBorder="1" applyAlignment="1">
      <alignment horizontal="center"/>
    </xf>
    <xf numFmtId="0" fontId="2" fillId="0" borderId="46" xfId="0" applyFont="1" applyBorder="1"/>
    <xf numFmtId="0" fontId="2" fillId="0" borderId="47" xfId="0" applyFont="1" applyBorder="1"/>
    <xf numFmtId="49" fontId="5" fillId="2" borderId="13" xfId="0" applyNumberFormat="1" applyFont="1" applyFill="1" applyBorder="1" applyAlignment="1">
      <alignment horizontal="center"/>
    </xf>
    <xf numFmtId="49" fontId="8" fillId="2" borderId="33" xfId="0" applyNumberFormat="1" applyFont="1" applyFill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49" fontId="6" fillId="2" borderId="45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left"/>
    </xf>
    <xf numFmtId="49" fontId="5" fillId="2" borderId="33" xfId="0" applyNumberFormat="1" applyFont="1" applyFill="1" applyBorder="1" applyAlignment="1">
      <alignment horizontal="left"/>
    </xf>
    <xf numFmtId="49" fontId="6" fillId="2" borderId="39" xfId="0" applyNumberFormat="1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41" xfId="0" applyFont="1" applyBorder="1"/>
    <xf numFmtId="49" fontId="6" fillId="2" borderId="13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/>
    </xf>
    <xf numFmtId="0" fontId="2" fillId="0" borderId="51" xfId="0" applyFont="1" applyBorder="1"/>
    <xf numFmtId="0" fontId="2" fillId="0" borderId="52" xfId="0" applyFont="1" applyBorder="1"/>
    <xf numFmtId="0" fontId="8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/>
    </xf>
    <xf numFmtId="49" fontId="8" fillId="2" borderId="39" xfId="0" applyNumberFormat="1" applyFont="1" applyFill="1" applyBorder="1" applyAlignment="1">
      <alignment horizontal="center"/>
    </xf>
    <xf numFmtId="0" fontId="13" fillId="2" borderId="79" xfId="0" applyFont="1" applyFill="1" applyBorder="1" applyAlignment="1">
      <alignment horizontal="center" vertical="top"/>
    </xf>
    <xf numFmtId="0" fontId="2" fillId="0" borderId="80" xfId="0" applyFont="1" applyBorder="1"/>
    <xf numFmtId="0" fontId="10" fillId="2" borderId="81" xfId="0" applyFont="1" applyFill="1" applyBorder="1" applyAlignment="1">
      <alignment horizontal="center"/>
    </xf>
    <xf numFmtId="0" fontId="2" fillId="0" borderId="82" xfId="0" applyFont="1" applyBorder="1"/>
    <xf numFmtId="0" fontId="2" fillId="0" borderId="83" xfId="0" applyFont="1" applyBorder="1"/>
    <xf numFmtId="0" fontId="15" fillId="2" borderId="12" xfId="0" applyFont="1" applyFill="1" applyBorder="1" applyAlignment="1">
      <alignment horizontal="center"/>
    </xf>
    <xf numFmtId="0" fontId="10" fillId="2" borderId="79" xfId="0" applyFont="1" applyFill="1" applyBorder="1" applyAlignment="1">
      <alignment horizontal="center"/>
    </xf>
    <xf numFmtId="49" fontId="14" fillId="2" borderId="79" xfId="0" applyNumberFormat="1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/>
    </xf>
    <xf numFmtId="49" fontId="9" fillId="2" borderId="62" xfId="0" applyNumberFormat="1" applyFont="1" applyFill="1" applyBorder="1" applyAlignment="1">
      <alignment horizontal="left"/>
    </xf>
    <xf numFmtId="0" fontId="2" fillId="0" borderId="63" xfId="0" applyFont="1" applyBorder="1"/>
    <xf numFmtId="49" fontId="9" fillId="2" borderId="66" xfId="0" applyNumberFormat="1" applyFont="1" applyFill="1" applyBorder="1" applyAlignment="1">
      <alignment horizontal="left"/>
    </xf>
    <xf numFmtId="0" fontId="2" fillId="0" borderId="67" xfId="0" applyFont="1" applyBorder="1"/>
    <xf numFmtId="49" fontId="9" fillId="2" borderId="69" xfId="0" applyNumberFormat="1" applyFont="1" applyFill="1" applyBorder="1" applyAlignment="1">
      <alignment horizontal="center"/>
    </xf>
    <xf numFmtId="0" fontId="2" fillId="0" borderId="70" xfId="0" applyFont="1" applyBorder="1"/>
    <xf numFmtId="49" fontId="12" fillId="2" borderId="72" xfId="0" applyNumberFormat="1" applyFont="1" applyFill="1" applyBorder="1" applyAlignment="1">
      <alignment horizontal="center"/>
    </xf>
    <xf numFmtId="0" fontId="2" fillId="0" borderId="73" xfId="0" applyFont="1" applyBorder="1"/>
    <xf numFmtId="0" fontId="2" fillId="0" borderId="74" xfId="0" applyFont="1" applyBorder="1"/>
    <xf numFmtId="0" fontId="2" fillId="0" borderId="77" xfId="0" applyFont="1" applyBorder="1"/>
    <xf numFmtId="0" fontId="2" fillId="0" borderId="78" xfId="0" applyFont="1" applyBorder="1"/>
    <xf numFmtId="49" fontId="11" fillId="2" borderId="66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workbookViewId="0">
      <selection activeCell="J1" sqref="J1:K1"/>
    </sheetView>
  </sheetViews>
  <sheetFormatPr baseColWidth="10" defaultColWidth="12.6640625" defaultRowHeight="15" customHeight="1" x14ac:dyDescent="0.15"/>
  <cols>
    <col min="1" max="1" width="2.6640625" customWidth="1"/>
    <col min="2" max="4" width="13.33203125" customWidth="1"/>
    <col min="5" max="5" width="3" customWidth="1"/>
    <col min="6" max="6" width="11.83203125" customWidth="1"/>
    <col min="7" max="7" width="10" customWidth="1"/>
    <col min="8" max="8" width="21.83203125" customWidth="1"/>
    <col min="9" max="11" width="13.33203125" customWidth="1"/>
    <col min="12" max="12" width="2.6640625" customWidth="1"/>
    <col min="13" max="13" width="3.5" customWidth="1"/>
    <col min="14" max="14" width="8.83203125" hidden="1" customWidth="1"/>
    <col min="15" max="26" width="8.83203125" customWidth="1"/>
  </cols>
  <sheetData>
    <row r="1" spans="1:26" ht="15" customHeight="1" x14ac:dyDescent="0.2">
      <c r="A1" s="90" t="s">
        <v>0</v>
      </c>
      <c r="B1" s="91"/>
      <c r="C1" s="1"/>
      <c r="D1" s="1"/>
      <c r="E1" s="90" t="s">
        <v>1</v>
      </c>
      <c r="F1" s="92"/>
      <c r="G1" s="92"/>
      <c r="H1" s="91"/>
      <c r="I1" s="1"/>
      <c r="J1" s="93">
        <v>45818</v>
      </c>
      <c r="K1" s="9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">
      <c r="A2" s="90" t="s">
        <v>2</v>
      </c>
      <c r="B2" s="91"/>
      <c r="C2" s="1"/>
      <c r="D2" s="1"/>
      <c r="E2" s="94"/>
      <c r="F2" s="95"/>
      <c r="G2" s="95"/>
      <c r="H2" s="96"/>
      <c r="I2" s="1"/>
      <c r="J2" s="94"/>
      <c r="K2" s="96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15">
      <c r="A3" s="108"/>
      <c r="B3" s="96"/>
      <c r="C3" s="3"/>
      <c r="D3" s="3"/>
      <c r="E3" s="111" t="s">
        <v>3</v>
      </c>
      <c r="F3" s="110"/>
      <c r="G3" s="110"/>
      <c r="H3" s="107"/>
      <c r="I3" s="4"/>
      <c r="J3" s="106" t="s">
        <v>4</v>
      </c>
      <c r="K3" s="107"/>
      <c r="L3" s="3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97"/>
      <c r="B4" s="109" t="s">
        <v>5</v>
      </c>
      <c r="C4" s="110"/>
      <c r="D4" s="105"/>
      <c r="E4" s="112" t="s">
        <v>6</v>
      </c>
      <c r="F4" s="113"/>
      <c r="G4" s="113"/>
      <c r="H4" s="114"/>
      <c r="I4" s="109" t="s">
        <v>7</v>
      </c>
      <c r="J4" s="110"/>
      <c r="K4" s="105"/>
      <c r="L4" s="97"/>
      <c r="M4" s="100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98"/>
      <c r="B5" s="104" t="s">
        <v>8</v>
      </c>
      <c r="C5" s="105"/>
      <c r="D5" s="102" t="s">
        <v>9</v>
      </c>
      <c r="E5" s="115"/>
      <c r="F5" s="116"/>
      <c r="G5" s="116"/>
      <c r="H5" s="117"/>
      <c r="I5" s="102" t="s">
        <v>10</v>
      </c>
      <c r="J5" s="103" t="s">
        <v>11</v>
      </c>
      <c r="K5" s="102" t="s">
        <v>12</v>
      </c>
      <c r="L5" s="98"/>
      <c r="M5" s="9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15">
      <c r="A6" s="98"/>
      <c r="B6" s="102" t="s">
        <v>13</v>
      </c>
      <c r="C6" s="102" t="s">
        <v>14</v>
      </c>
      <c r="D6" s="98"/>
      <c r="E6" s="115"/>
      <c r="F6" s="116"/>
      <c r="G6" s="116"/>
      <c r="H6" s="117"/>
      <c r="I6" s="98"/>
      <c r="J6" s="98"/>
      <c r="K6" s="98"/>
      <c r="L6" s="98"/>
      <c r="M6" s="9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" customHeight="1" x14ac:dyDescent="0.15">
      <c r="A7" s="99"/>
      <c r="B7" s="99"/>
      <c r="C7" s="99"/>
      <c r="D7" s="99"/>
      <c r="E7" s="118"/>
      <c r="F7" s="119"/>
      <c r="G7" s="119"/>
      <c r="H7" s="120"/>
      <c r="I7" s="99"/>
      <c r="J7" s="99"/>
      <c r="K7" s="99"/>
      <c r="L7" s="99"/>
      <c r="M7" s="10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15">
      <c r="A8" s="5">
        <v>1</v>
      </c>
      <c r="B8" s="6" t="s">
        <v>15</v>
      </c>
      <c r="C8" s="6" t="s">
        <v>15</v>
      </c>
      <c r="D8" s="6" t="s">
        <v>15</v>
      </c>
      <c r="E8" s="7">
        <v>1</v>
      </c>
      <c r="F8" s="129" t="s">
        <v>16</v>
      </c>
      <c r="G8" s="110"/>
      <c r="H8" s="105"/>
      <c r="I8" s="6" t="s">
        <v>15</v>
      </c>
      <c r="J8" s="8" t="s">
        <v>15</v>
      </c>
      <c r="K8" s="6" t="s">
        <v>15</v>
      </c>
      <c r="L8" s="5">
        <v>1</v>
      </c>
      <c r="M8" s="9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15">
      <c r="A9" s="5">
        <v>2</v>
      </c>
      <c r="B9" s="10">
        <v>-8811</v>
      </c>
      <c r="C9" s="11">
        <v>18533</v>
      </c>
      <c r="D9" s="11">
        <v>30000</v>
      </c>
      <c r="E9" s="5">
        <v>2</v>
      </c>
      <c r="F9" s="130" t="s">
        <v>17</v>
      </c>
      <c r="G9" s="110"/>
      <c r="H9" s="105"/>
      <c r="I9" s="11">
        <v>45000</v>
      </c>
      <c r="J9" s="12">
        <v>23880</v>
      </c>
      <c r="K9" s="12">
        <v>23880</v>
      </c>
      <c r="L9" s="5">
        <v>2</v>
      </c>
      <c r="M9" s="1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15">
      <c r="A10" s="5">
        <v>3</v>
      </c>
      <c r="B10" s="11">
        <v>15</v>
      </c>
      <c r="C10" s="11"/>
      <c r="D10" s="11">
        <v>200</v>
      </c>
      <c r="E10" s="5">
        <v>3</v>
      </c>
      <c r="F10" s="130" t="s">
        <v>18</v>
      </c>
      <c r="G10" s="110"/>
      <c r="H10" s="105"/>
      <c r="I10" s="11">
        <v>200</v>
      </c>
      <c r="J10" s="12">
        <v>200</v>
      </c>
      <c r="K10" s="12">
        <v>200</v>
      </c>
      <c r="L10" s="5">
        <v>3</v>
      </c>
      <c r="M10" s="1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15">
      <c r="A11" s="5">
        <v>4</v>
      </c>
      <c r="B11" s="11">
        <v>3000</v>
      </c>
      <c r="C11" s="11">
        <v>2129</v>
      </c>
      <c r="D11" s="11">
        <v>4700</v>
      </c>
      <c r="E11" s="5">
        <v>4</v>
      </c>
      <c r="F11" s="130" t="s">
        <v>19</v>
      </c>
      <c r="G11" s="110"/>
      <c r="H11" s="105"/>
      <c r="I11" s="11">
        <v>5000</v>
      </c>
      <c r="J11" s="12">
        <v>3500</v>
      </c>
      <c r="K11" s="12">
        <v>3500</v>
      </c>
      <c r="L11" s="5">
        <v>4</v>
      </c>
      <c r="M11" s="1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15">
      <c r="A12" s="5">
        <v>5</v>
      </c>
      <c r="B12" s="11">
        <v>117356</v>
      </c>
      <c r="C12" s="11">
        <v>118602</v>
      </c>
      <c r="D12" s="11">
        <v>136080</v>
      </c>
      <c r="E12" s="5">
        <v>5</v>
      </c>
      <c r="F12" s="130" t="s">
        <v>20</v>
      </c>
      <c r="G12" s="110"/>
      <c r="H12" s="105"/>
      <c r="I12" s="11">
        <f>40*402*12</f>
        <v>192960</v>
      </c>
      <c r="J12" s="12">
        <v>195688</v>
      </c>
      <c r="K12" s="12">
        <v>195688</v>
      </c>
      <c r="L12" s="5">
        <v>5</v>
      </c>
      <c r="M12" s="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15">
      <c r="A13" s="5">
        <v>6</v>
      </c>
      <c r="B13" s="11">
        <v>31803</v>
      </c>
      <c r="C13" s="11">
        <v>54689</v>
      </c>
      <c r="D13" s="11">
        <v>60000</v>
      </c>
      <c r="E13" s="5">
        <v>6</v>
      </c>
      <c r="F13" s="130" t="s">
        <v>21</v>
      </c>
      <c r="G13" s="110"/>
      <c r="H13" s="105"/>
      <c r="I13" s="11">
        <f t="shared" ref="I13:K13" si="0">0.006*10000000</f>
        <v>60000</v>
      </c>
      <c r="J13" s="12">
        <f t="shared" si="0"/>
        <v>60000</v>
      </c>
      <c r="K13" s="12">
        <f t="shared" si="0"/>
        <v>60000</v>
      </c>
      <c r="L13" s="5">
        <v>6</v>
      </c>
      <c r="M13" s="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15">
      <c r="A14" s="5">
        <v>7</v>
      </c>
      <c r="B14" s="11">
        <v>4000</v>
      </c>
      <c r="C14" s="11">
        <v>2000</v>
      </c>
      <c r="D14" s="11">
        <v>6000</v>
      </c>
      <c r="E14" s="5">
        <v>7</v>
      </c>
      <c r="F14" s="130" t="s">
        <v>22</v>
      </c>
      <c r="G14" s="110"/>
      <c r="H14" s="105"/>
      <c r="I14" s="11">
        <f t="shared" ref="I14:K14" si="1">1500*2</f>
        <v>3000</v>
      </c>
      <c r="J14" s="12">
        <f t="shared" si="1"/>
        <v>3000</v>
      </c>
      <c r="K14" s="12">
        <f t="shared" si="1"/>
        <v>3000</v>
      </c>
      <c r="L14" s="5">
        <v>7</v>
      </c>
      <c r="M14" s="1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15">
      <c r="A15" s="5">
        <v>8</v>
      </c>
      <c r="B15" s="11">
        <v>104</v>
      </c>
      <c r="C15" s="11">
        <v>897</v>
      </c>
      <c r="D15" s="11">
        <v>1500</v>
      </c>
      <c r="E15" s="5">
        <v>8</v>
      </c>
      <c r="F15" s="130" t="s">
        <v>23</v>
      </c>
      <c r="G15" s="110"/>
      <c r="H15" s="105"/>
      <c r="I15" s="11">
        <v>1500</v>
      </c>
      <c r="J15" s="12">
        <v>1000</v>
      </c>
      <c r="K15" s="12">
        <v>1000</v>
      </c>
      <c r="L15" s="5">
        <v>8</v>
      </c>
      <c r="M15" s="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15">
      <c r="A16" s="5">
        <v>9</v>
      </c>
      <c r="B16" s="11">
        <f t="shared" ref="B16:D16" si="2">SUM(B9:B15)</f>
        <v>147467</v>
      </c>
      <c r="C16" s="11">
        <f t="shared" si="2"/>
        <v>196850</v>
      </c>
      <c r="D16" s="11">
        <f t="shared" si="2"/>
        <v>238480</v>
      </c>
      <c r="E16" s="5">
        <v>9</v>
      </c>
      <c r="F16" s="130" t="s">
        <v>24</v>
      </c>
      <c r="G16" s="110"/>
      <c r="H16" s="105"/>
      <c r="I16" s="11">
        <f t="shared" ref="I16:J16" si="3">SUM(I9:I15)</f>
        <v>307660</v>
      </c>
      <c r="J16" s="12">
        <f t="shared" si="3"/>
        <v>287268</v>
      </c>
      <c r="K16" s="12">
        <f t="shared" ref="K16" si="4">SUM(K9:K15)</f>
        <v>287268</v>
      </c>
      <c r="L16" s="5">
        <v>9</v>
      </c>
      <c r="M16" s="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15">
      <c r="A17" s="5">
        <v>10</v>
      </c>
      <c r="B17" s="17" t="s">
        <v>15</v>
      </c>
      <c r="C17" s="17" t="s">
        <v>15</v>
      </c>
      <c r="D17" s="11">
        <v>155643</v>
      </c>
      <c r="E17" s="5">
        <v>10</v>
      </c>
      <c r="F17" s="130" t="s">
        <v>25</v>
      </c>
      <c r="G17" s="110"/>
      <c r="H17" s="105"/>
      <c r="I17" s="11">
        <v>160312</v>
      </c>
      <c r="J17" s="12">
        <v>164945</v>
      </c>
      <c r="K17" s="12">
        <v>164945</v>
      </c>
      <c r="L17" s="5">
        <v>10</v>
      </c>
      <c r="M17" s="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15">
      <c r="A18" s="18">
        <v>11</v>
      </c>
      <c r="B18" s="19">
        <v>146713</v>
      </c>
      <c r="C18" s="19">
        <v>153721</v>
      </c>
      <c r="D18" s="6" t="s">
        <v>15</v>
      </c>
      <c r="E18" s="18">
        <v>11</v>
      </c>
      <c r="F18" s="131" t="s">
        <v>26</v>
      </c>
      <c r="G18" s="126"/>
      <c r="H18" s="127"/>
      <c r="I18" s="6" t="s">
        <v>15</v>
      </c>
      <c r="J18" s="8" t="s">
        <v>15</v>
      </c>
      <c r="K18" s="8" t="s">
        <v>15</v>
      </c>
      <c r="L18" s="18">
        <v>11</v>
      </c>
      <c r="M18" s="1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15">
      <c r="A19" s="20">
        <v>12</v>
      </c>
      <c r="B19" s="21">
        <f t="shared" ref="B19:D19" si="5">SUM(B16:B18)</f>
        <v>294180</v>
      </c>
      <c r="C19" s="21">
        <f t="shared" si="5"/>
        <v>350571</v>
      </c>
      <c r="D19" s="22">
        <f t="shared" si="5"/>
        <v>394123</v>
      </c>
      <c r="E19" s="20">
        <v>12</v>
      </c>
      <c r="F19" s="132" t="s">
        <v>27</v>
      </c>
      <c r="G19" s="133"/>
      <c r="H19" s="134"/>
      <c r="I19" s="23">
        <f>SUM(I9,I10,I11,I12,I13,I14,I15,I17)</f>
        <v>467972</v>
      </c>
      <c r="J19" s="24">
        <f t="shared" ref="J19" si="6">SUM(J16:J18)</f>
        <v>452213</v>
      </c>
      <c r="K19" s="24">
        <f t="shared" ref="K19" si="7">SUM(K16:K18)</f>
        <v>452213</v>
      </c>
      <c r="L19" s="25">
        <v>12</v>
      </c>
      <c r="M19" s="2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15">
      <c r="A20" s="27">
        <v>13</v>
      </c>
      <c r="B20" s="28" t="s">
        <v>15</v>
      </c>
      <c r="C20" s="28" t="s">
        <v>15</v>
      </c>
      <c r="D20" s="28" t="s">
        <v>15</v>
      </c>
      <c r="E20" s="27">
        <v>13</v>
      </c>
      <c r="F20" s="121" t="s">
        <v>28</v>
      </c>
      <c r="G20" s="122"/>
      <c r="H20" s="123"/>
      <c r="I20" s="28" t="s">
        <v>15</v>
      </c>
      <c r="J20" s="29" t="s">
        <v>15</v>
      </c>
      <c r="K20" s="28" t="s">
        <v>15</v>
      </c>
      <c r="L20" s="27">
        <v>13</v>
      </c>
      <c r="M20" s="1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15">
      <c r="A21" s="5">
        <v>14</v>
      </c>
      <c r="B21" s="7"/>
      <c r="C21" s="7"/>
      <c r="D21" s="7"/>
      <c r="E21" s="5">
        <v>14</v>
      </c>
      <c r="F21" s="30" t="s">
        <v>29</v>
      </c>
      <c r="G21" s="30" t="s">
        <v>30</v>
      </c>
      <c r="H21" s="30" t="s">
        <v>31</v>
      </c>
      <c r="I21" s="7"/>
      <c r="J21" s="8"/>
      <c r="K21" s="89"/>
      <c r="L21" s="5">
        <v>14</v>
      </c>
      <c r="M21" s="1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15">
      <c r="A22" s="5">
        <v>15</v>
      </c>
      <c r="B22" s="11">
        <v>57780</v>
      </c>
      <c r="C22" s="11">
        <v>74970</v>
      </c>
      <c r="D22" s="11">
        <v>71000</v>
      </c>
      <c r="E22" s="5">
        <v>15</v>
      </c>
      <c r="F22" s="31" t="s">
        <v>32</v>
      </c>
      <c r="G22" s="31" t="s">
        <v>33</v>
      </c>
      <c r="H22" s="31" t="s">
        <v>34</v>
      </c>
      <c r="I22" s="11">
        <v>73130</v>
      </c>
      <c r="J22" s="11">
        <v>73130</v>
      </c>
      <c r="K22" s="11">
        <v>73130</v>
      </c>
      <c r="L22" s="5">
        <v>15</v>
      </c>
      <c r="M22" s="16"/>
      <c r="N22" s="2" t="s">
        <v>35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15">
      <c r="A23" s="5">
        <v>16</v>
      </c>
      <c r="B23" s="11">
        <v>22975</v>
      </c>
      <c r="C23" s="11">
        <v>22079</v>
      </c>
      <c r="D23" s="11">
        <v>32058</v>
      </c>
      <c r="E23" s="5">
        <v>16</v>
      </c>
      <c r="F23" s="31" t="s">
        <v>32</v>
      </c>
      <c r="G23" s="31" t="s">
        <v>33</v>
      </c>
      <c r="H23" s="31" t="s">
        <v>36</v>
      </c>
      <c r="I23" s="11">
        <f t="shared" ref="I23:K23" si="8">60500/2</f>
        <v>30250</v>
      </c>
      <c r="J23" s="11">
        <f t="shared" si="8"/>
        <v>30250</v>
      </c>
      <c r="K23" s="11">
        <f t="shared" si="8"/>
        <v>30250</v>
      </c>
      <c r="L23" s="5">
        <v>16</v>
      </c>
      <c r="M23" s="16"/>
      <c r="N23" s="2" t="s">
        <v>37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15">
      <c r="A24" s="5">
        <v>17</v>
      </c>
      <c r="B24" s="11">
        <v>5500</v>
      </c>
      <c r="C24" s="11">
        <v>5050</v>
      </c>
      <c r="D24" s="11">
        <v>6000</v>
      </c>
      <c r="E24" s="5">
        <v>17</v>
      </c>
      <c r="F24" s="31" t="s">
        <v>32</v>
      </c>
      <c r="G24" s="31" t="s">
        <v>38</v>
      </c>
      <c r="H24" s="31" t="s">
        <v>39</v>
      </c>
      <c r="I24" s="11">
        <v>10000</v>
      </c>
      <c r="J24" s="11">
        <v>10000</v>
      </c>
      <c r="K24" s="11">
        <v>10000</v>
      </c>
      <c r="L24" s="5">
        <v>17</v>
      </c>
      <c r="M24" s="1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15">
      <c r="A25" s="5">
        <v>18</v>
      </c>
      <c r="B25" s="11">
        <v>6851</v>
      </c>
      <c r="C25" s="11">
        <v>8904</v>
      </c>
      <c r="D25" s="11">
        <v>10680</v>
      </c>
      <c r="E25" s="5">
        <v>18</v>
      </c>
      <c r="F25" s="31" t="s">
        <v>32</v>
      </c>
      <c r="G25" s="31" t="s">
        <v>38</v>
      </c>
      <c r="H25" s="31" t="s">
        <v>40</v>
      </c>
      <c r="I25" s="11">
        <v>15000</v>
      </c>
      <c r="J25" s="11">
        <v>15000</v>
      </c>
      <c r="K25" s="11">
        <v>15000</v>
      </c>
      <c r="L25" s="5">
        <v>18</v>
      </c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15">
      <c r="A26" s="5">
        <v>19</v>
      </c>
      <c r="B26" s="11">
        <v>13681</v>
      </c>
      <c r="C26" s="11">
        <v>7801</v>
      </c>
      <c r="D26" s="11">
        <v>10000</v>
      </c>
      <c r="E26" s="5">
        <v>19</v>
      </c>
      <c r="F26" s="31" t="s">
        <v>32</v>
      </c>
      <c r="G26" s="31" t="s">
        <v>38</v>
      </c>
      <c r="H26" s="31" t="s">
        <v>41</v>
      </c>
      <c r="I26" s="11">
        <v>10000</v>
      </c>
      <c r="J26" s="11">
        <v>10000</v>
      </c>
      <c r="K26" s="11">
        <v>10000</v>
      </c>
      <c r="L26" s="5">
        <v>19</v>
      </c>
      <c r="M26" s="1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15">
      <c r="A27" s="32">
        <v>20</v>
      </c>
      <c r="B27" s="11">
        <v>10289</v>
      </c>
      <c r="C27" s="11">
        <v>44441</v>
      </c>
      <c r="D27" s="11">
        <v>30000</v>
      </c>
      <c r="E27" s="5">
        <v>20</v>
      </c>
      <c r="F27" s="31" t="s">
        <v>32</v>
      </c>
      <c r="G27" s="31" t="s">
        <v>38</v>
      </c>
      <c r="H27" s="31" t="s">
        <v>42</v>
      </c>
      <c r="I27" s="11">
        <v>25000</v>
      </c>
      <c r="J27" s="11">
        <v>20000</v>
      </c>
      <c r="K27" s="11">
        <v>20000</v>
      </c>
      <c r="L27" s="5">
        <v>20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15">
      <c r="A28" s="5">
        <v>21</v>
      </c>
      <c r="B28" s="11">
        <v>9638</v>
      </c>
      <c r="C28" s="11">
        <v>16400</v>
      </c>
      <c r="D28" s="11">
        <v>16200</v>
      </c>
      <c r="E28" s="5">
        <v>21</v>
      </c>
      <c r="F28" s="31" t="s">
        <v>32</v>
      </c>
      <c r="G28" s="31" t="s">
        <v>38</v>
      </c>
      <c r="H28" s="31" t="s">
        <v>43</v>
      </c>
      <c r="I28" s="11">
        <f t="shared" ref="I28:K28" si="9">250*65</f>
        <v>16250</v>
      </c>
      <c r="J28" s="11">
        <f t="shared" si="9"/>
        <v>16250</v>
      </c>
      <c r="K28" s="11">
        <f t="shared" si="9"/>
        <v>16250</v>
      </c>
      <c r="L28" s="5">
        <v>21</v>
      </c>
      <c r="M28" s="1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15">
      <c r="A29" s="5">
        <v>22</v>
      </c>
      <c r="B29" s="11">
        <v>65318</v>
      </c>
      <c r="C29" s="11">
        <v>67651</v>
      </c>
      <c r="D29" s="11">
        <v>88000</v>
      </c>
      <c r="E29" s="5">
        <v>22</v>
      </c>
      <c r="F29" s="31" t="s">
        <v>44</v>
      </c>
      <c r="G29" s="31" t="s">
        <v>33</v>
      </c>
      <c r="H29" s="31" t="s">
        <v>45</v>
      </c>
      <c r="I29" s="11">
        <v>80840</v>
      </c>
      <c r="J29" s="11">
        <v>72000</v>
      </c>
      <c r="K29" s="11">
        <v>72000</v>
      </c>
      <c r="L29" s="5">
        <v>22</v>
      </c>
      <c r="M29" s="16"/>
      <c r="N29" s="2" t="s">
        <v>46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15">
      <c r="A30" s="5">
        <v>23</v>
      </c>
      <c r="B30" s="11">
        <v>25908</v>
      </c>
      <c r="C30" s="11">
        <v>19580</v>
      </c>
      <c r="D30" s="11">
        <v>39182</v>
      </c>
      <c r="E30" s="5">
        <v>23</v>
      </c>
      <c r="F30" s="31" t="s">
        <v>44</v>
      </c>
      <c r="G30" s="31" t="s">
        <v>33</v>
      </c>
      <c r="H30" s="31" t="s">
        <v>36</v>
      </c>
      <c r="I30" s="11">
        <v>30220</v>
      </c>
      <c r="J30" s="11">
        <v>24918</v>
      </c>
      <c r="K30" s="11">
        <v>24918</v>
      </c>
      <c r="L30" s="5">
        <v>23</v>
      </c>
      <c r="M30" s="1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15">
      <c r="A31" s="5">
        <v>24</v>
      </c>
      <c r="B31" s="11">
        <v>0</v>
      </c>
      <c r="C31" s="11">
        <v>0</v>
      </c>
      <c r="D31" s="11">
        <v>5000</v>
      </c>
      <c r="E31" s="5">
        <v>24</v>
      </c>
      <c r="F31" s="31" t="s">
        <v>44</v>
      </c>
      <c r="G31" s="31" t="s">
        <v>38</v>
      </c>
      <c r="H31" s="31" t="s">
        <v>47</v>
      </c>
      <c r="I31" s="11">
        <v>5000</v>
      </c>
      <c r="J31" s="11">
        <v>15000</v>
      </c>
      <c r="K31" s="11">
        <v>15000</v>
      </c>
      <c r="L31" s="5">
        <v>24</v>
      </c>
      <c r="M31" s="1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15">
      <c r="A32" s="5">
        <v>25</v>
      </c>
      <c r="B32" s="11">
        <v>2222</v>
      </c>
      <c r="C32" s="11">
        <v>1948</v>
      </c>
      <c r="D32" s="11">
        <v>2000</v>
      </c>
      <c r="E32" s="5">
        <v>25</v>
      </c>
      <c r="F32" s="31" t="s">
        <v>44</v>
      </c>
      <c r="G32" s="31" t="s">
        <v>38</v>
      </c>
      <c r="H32" s="31" t="s">
        <v>48</v>
      </c>
      <c r="I32" s="11">
        <v>2000</v>
      </c>
      <c r="J32" s="11">
        <v>2000</v>
      </c>
      <c r="K32" s="11">
        <v>2000</v>
      </c>
      <c r="L32" s="5">
        <v>25</v>
      </c>
      <c r="M32" s="1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15">
      <c r="A33" s="5">
        <v>26</v>
      </c>
      <c r="B33" s="11">
        <v>2254</v>
      </c>
      <c r="C33" s="11">
        <v>2764</v>
      </c>
      <c r="D33" s="11">
        <v>3000</v>
      </c>
      <c r="E33" s="5">
        <v>26</v>
      </c>
      <c r="F33" s="31" t="s">
        <v>44</v>
      </c>
      <c r="G33" s="31" t="s">
        <v>38</v>
      </c>
      <c r="H33" s="31" t="s">
        <v>49</v>
      </c>
      <c r="I33" s="11">
        <v>3000</v>
      </c>
      <c r="J33" s="11">
        <v>3000</v>
      </c>
      <c r="K33" s="11">
        <v>3000</v>
      </c>
      <c r="L33" s="5">
        <v>26</v>
      </c>
      <c r="M33" s="1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15">
      <c r="A34" s="5">
        <v>27</v>
      </c>
      <c r="B34" s="11">
        <v>200</v>
      </c>
      <c r="C34" s="11"/>
      <c r="D34" s="11">
        <v>200</v>
      </c>
      <c r="E34" s="5">
        <v>27</v>
      </c>
      <c r="F34" s="31" t="s">
        <v>44</v>
      </c>
      <c r="G34" s="31" t="s">
        <v>38</v>
      </c>
      <c r="H34" s="31" t="s">
        <v>50</v>
      </c>
      <c r="I34" s="11">
        <v>300</v>
      </c>
      <c r="J34" s="11">
        <v>300</v>
      </c>
      <c r="K34" s="11">
        <v>300</v>
      </c>
      <c r="L34" s="5">
        <v>27</v>
      </c>
      <c r="M34" s="1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15">
      <c r="A35" s="5">
        <v>28</v>
      </c>
      <c r="B35" s="11">
        <v>2805</v>
      </c>
      <c r="C35" s="11">
        <v>2353</v>
      </c>
      <c r="D35" s="11">
        <v>3500</v>
      </c>
      <c r="E35" s="5">
        <v>28</v>
      </c>
      <c r="F35" s="31" t="s">
        <v>44</v>
      </c>
      <c r="G35" s="31" t="s">
        <v>38</v>
      </c>
      <c r="H35" s="31" t="s">
        <v>51</v>
      </c>
      <c r="I35" s="11">
        <v>3500</v>
      </c>
      <c r="J35" s="11">
        <v>3500</v>
      </c>
      <c r="K35" s="11">
        <v>3500</v>
      </c>
      <c r="L35" s="5">
        <v>28</v>
      </c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15">
      <c r="A36" s="5">
        <v>29</v>
      </c>
      <c r="B36" s="11">
        <v>9588</v>
      </c>
      <c r="C36" s="11">
        <v>1929</v>
      </c>
      <c r="D36" s="11">
        <v>5000</v>
      </c>
      <c r="E36" s="5">
        <v>29</v>
      </c>
      <c r="F36" s="31" t="s">
        <v>44</v>
      </c>
      <c r="G36" s="31" t="s">
        <v>38</v>
      </c>
      <c r="H36" s="31" t="s">
        <v>52</v>
      </c>
      <c r="I36" s="11">
        <v>15000</v>
      </c>
      <c r="J36" s="11">
        <v>15000</v>
      </c>
      <c r="K36" s="11">
        <v>15000</v>
      </c>
      <c r="L36" s="5">
        <v>29</v>
      </c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15">
      <c r="A37" s="5">
        <v>30</v>
      </c>
      <c r="B37" s="11">
        <v>18708</v>
      </c>
      <c r="C37" s="11">
        <v>32003</v>
      </c>
      <c r="D37" s="11">
        <v>30800</v>
      </c>
      <c r="E37" s="5">
        <v>30</v>
      </c>
      <c r="F37" s="31" t="s">
        <v>44</v>
      </c>
      <c r="G37" s="31" t="s">
        <v>38</v>
      </c>
      <c r="H37" s="31" t="s">
        <v>53</v>
      </c>
      <c r="I37" s="11">
        <v>40000</v>
      </c>
      <c r="J37" s="11">
        <v>40000</v>
      </c>
      <c r="K37" s="11">
        <v>40000</v>
      </c>
      <c r="L37" s="5">
        <v>30</v>
      </c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15">
      <c r="A38" s="5">
        <v>31</v>
      </c>
      <c r="B38" s="33">
        <v>4072</v>
      </c>
      <c r="C38" s="11"/>
      <c r="D38" s="11"/>
      <c r="E38" s="5">
        <v>31</v>
      </c>
      <c r="F38" s="31" t="s">
        <v>54</v>
      </c>
      <c r="G38" s="31" t="s">
        <v>33</v>
      </c>
      <c r="H38" s="34" t="s">
        <v>55</v>
      </c>
      <c r="I38" s="7"/>
      <c r="J38" s="7"/>
      <c r="K38" s="7"/>
      <c r="L38" s="5">
        <v>31</v>
      </c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15">
      <c r="A39" s="5">
        <v>32</v>
      </c>
      <c r="B39" s="11">
        <v>7300</v>
      </c>
      <c r="C39" s="11">
        <v>9327</v>
      </c>
      <c r="D39" s="11">
        <v>10000</v>
      </c>
      <c r="E39" s="5">
        <v>32</v>
      </c>
      <c r="F39" s="31" t="s">
        <v>54</v>
      </c>
      <c r="G39" s="31" t="s">
        <v>38</v>
      </c>
      <c r="H39" s="31" t="s">
        <v>56</v>
      </c>
      <c r="I39" s="11">
        <v>30000</v>
      </c>
      <c r="J39" s="11">
        <v>15000</v>
      </c>
      <c r="K39" s="11">
        <v>15000</v>
      </c>
      <c r="L39" s="5">
        <v>32</v>
      </c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15">
      <c r="A40" s="5"/>
      <c r="B40" s="11"/>
      <c r="C40" s="11"/>
      <c r="D40" s="11"/>
      <c r="E40" s="5" t="s">
        <v>57</v>
      </c>
      <c r="F40" s="31" t="s">
        <v>54</v>
      </c>
      <c r="G40" s="31" t="s">
        <v>38</v>
      </c>
      <c r="H40" s="31" t="s">
        <v>58</v>
      </c>
      <c r="I40" s="11">
        <v>10000</v>
      </c>
      <c r="J40" s="11">
        <v>30000</v>
      </c>
      <c r="K40" s="11">
        <v>30000</v>
      </c>
      <c r="L40" s="5"/>
      <c r="M40" s="1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15">
      <c r="A41" s="5">
        <v>33</v>
      </c>
      <c r="B41" s="11">
        <v>9121</v>
      </c>
      <c r="C41" s="11">
        <v>7732</v>
      </c>
      <c r="D41" s="11">
        <v>10000</v>
      </c>
      <c r="E41" s="5">
        <v>33</v>
      </c>
      <c r="F41" s="31" t="s">
        <v>54</v>
      </c>
      <c r="G41" s="31" t="s">
        <v>38</v>
      </c>
      <c r="H41" s="31" t="s">
        <v>59</v>
      </c>
      <c r="I41" s="11">
        <v>5000</v>
      </c>
      <c r="J41" s="11">
        <v>10000</v>
      </c>
      <c r="K41" s="11">
        <v>10000</v>
      </c>
      <c r="L41" s="5">
        <v>33</v>
      </c>
      <c r="M41" s="1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15">
      <c r="A42" s="5">
        <v>34</v>
      </c>
      <c r="B42" s="11">
        <v>0</v>
      </c>
      <c r="C42" s="11">
        <v>3866</v>
      </c>
      <c r="D42" s="11">
        <v>5000</v>
      </c>
      <c r="E42" s="5">
        <v>34</v>
      </c>
      <c r="F42" s="31" t="s">
        <v>54</v>
      </c>
      <c r="G42" s="31" t="s">
        <v>38</v>
      </c>
      <c r="H42" s="31" t="s">
        <v>60</v>
      </c>
      <c r="I42" s="11">
        <v>5000</v>
      </c>
      <c r="J42" s="11">
        <v>5000</v>
      </c>
      <c r="K42" s="11">
        <v>5000</v>
      </c>
      <c r="L42" s="5">
        <v>34</v>
      </c>
      <c r="M42" s="1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15">
      <c r="A43" s="5">
        <v>35</v>
      </c>
      <c r="B43" s="11">
        <v>1437</v>
      </c>
      <c r="C43" s="11">
        <v>1960</v>
      </c>
      <c r="D43" s="11">
        <v>5000</v>
      </c>
      <c r="E43" s="5">
        <v>35</v>
      </c>
      <c r="F43" s="31" t="s">
        <v>54</v>
      </c>
      <c r="G43" s="31" t="s">
        <v>38</v>
      </c>
      <c r="H43" s="31" t="s">
        <v>61</v>
      </c>
      <c r="I43" s="11">
        <v>20000</v>
      </c>
      <c r="J43" s="11">
        <v>5000</v>
      </c>
      <c r="K43" s="11">
        <v>5000</v>
      </c>
      <c r="L43" s="5">
        <v>35</v>
      </c>
      <c r="M43" s="1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15">
      <c r="A44" s="5"/>
      <c r="B44" s="11"/>
      <c r="C44" s="11"/>
      <c r="D44" s="11"/>
      <c r="E44" s="5" t="s">
        <v>62</v>
      </c>
      <c r="F44" s="31" t="s">
        <v>54</v>
      </c>
      <c r="G44" s="31" t="s">
        <v>129</v>
      </c>
      <c r="H44" s="31" t="s">
        <v>63</v>
      </c>
      <c r="I44" s="6"/>
      <c r="J44" s="11">
        <v>10000</v>
      </c>
      <c r="K44" s="11">
        <v>10000</v>
      </c>
      <c r="L44" s="5"/>
      <c r="M44" s="1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15">
      <c r="A45" s="5">
        <v>36</v>
      </c>
      <c r="B45" s="6" t="s">
        <v>15</v>
      </c>
      <c r="C45" s="6" t="s">
        <v>15</v>
      </c>
      <c r="D45" s="11">
        <v>10000</v>
      </c>
      <c r="E45" s="5">
        <v>36</v>
      </c>
      <c r="F45" s="31" t="s">
        <v>54</v>
      </c>
      <c r="G45" s="31" t="s">
        <v>64</v>
      </c>
      <c r="H45" s="35"/>
      <c r="I45" s="19">
        <v>38482</v>
      </c>
      <c r="J45" s="11">
        <v>20000</v>
      </c>
      <c r="K45" s="11">
        <v>20000</v>
      </c>
      <c r="L45" s="5">
        <v>36</v>
      </c>
      <c r="M45" s="16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15">
      <c r="A46" s="5">
        <v>37</v>
      </c>
      <c r="B46" s="11">
        <f t="shared" ref="B46:C46" si="10">SUM(B22:B43)</f>
        <v>275647</v>
      </c>
      <c r="C46" s="11">
        <f t="shared" si="10"/>
        <v>330758</v>
      </c>
      <c r="D46" s="6" t="s">
        <v>15</v>
      </c>
      <c r="E46" s="5">
        <v>37</v>
      </c>
      <c r="F46" s="124" t="s">
        <v>65</v>
      </c>
      <c r="G46" s="110"/>
      <c r="H46" s="105"/>
      <c r="I46" s="6"/>
      <c r="J46" s="6"/>
      <c r="K46" s="6"/>
      <c r="L46" s="5">
        <v>37</v>
      </c>
      <c r="M46" s="1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15">
      <c r="A47" s="5">
        <v>38</v>
      </c>
      <c r="B47" s="11">
        <v>18533</v>
      </c>
      <c r="C47" s="11">
        <v>19813</v>
      </c>
      <c r="D47" s="11">
        <v>1503</v>
      </c>
      <c r="E47" s="5">
        <v>38</v>
      </c>
      <c r="F47" s="125" t="s">
        <v>66</v>
      </c>
      <c r="G47" s="126"/>
      <c r="H47" s="127"/>
      <c r="I47" s="19"/>
      <c r="J47" s="19">
        <v>6865</v>
      </c>
      <c r="K47" s="19">
        <v>6865</v>
      </c>
      <c r="L47" s="5">
        <v>38</v>
      </c>
      <c r="M47" s="1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">
      <c r="A48" s="37">
        <v>39</v>
      </c>
      <c r="B48" s="38">
        <f t="shared" ref="B48:C48" si="11">B46+B47</f>
        <v>294180</v>
      </c>
      <c r="C48" s="38">
        <f t="shared" si="11"/>
        <v>350571</v>
      </c>
      <c r="D48" s="38">
        <f>SUM(D22:D47)</f>
        <v>394123</v>
      </c>
      <c r="E48" s="37">
        <v>39</v>
      </c>
      <c r="F48" s="128" t="s">
        <v>67</v>
      </c>
      <c r="G48" s="122"/>
      <c r="H48" s="123"/>
      <c r="I48" s="39">
        <f t="shared" ref="I48:J48" si="12">SUM(I21:I47)</f>
        <v>467972</v>
      </c>
      <c r="J48" s="40">
        <f t="shared" si="12"/>
        <v>452213</v>
      </c>
      <c r="K48" s="40">
        <f t="shared" ref="K48" si="13">SUM(K21:K47)</f>
        <v>452213</v>
      </c>
      <c r="L48" s="37">
        <v>39</v>
      </c>
      <c r="M48" s="4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" x14ac:dyDescent="0.15">
      <c r="A49" s="2"/>
      <c r="B49" s="2"/>
      <c r="C49" s="2"/>
      <c r="D49" s="2"/>
      <c r="E49" s="2"/>
      <c r="F49" s="2"/>
      <c r="G49" s="2"/>
      <c r="H49" s="2"/>
      <c r="I49" s="2"/>
      <c r="J49" s="4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15">
      <c r="A50" s="2"/>
      <c r="B50" s="2"/>
      <c r="C50" s="2"/>
      <c r="D50" s="2"/>
      <c r="E50" s="2"/>
      <c r="F50" s="2"/>
      <c r="G50" s="2"/>
      <c r="H50" s="2"/>
      <c r="I50" s="2"/>
      <c r="J50" s="4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2"/>
      <c r="B51" s="2"/>
      <c r="C51" s="2"/>
      <c r="D51" s="2"/>
      <c r="E51" s="2"/>
      <c r="F51" s="2"/>
      <c r="G51" s="2"/>
      <c r="H51" s="2"/>
      <c r="I51" s="2"/>
      <c r="J51" s="4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2"/>
      <c r="B52" s="2"/>
      <c r="C52" s="2"/>
      <c r="D52" s="2"/>
      <c r="E52" s="2"/>
      <c r="F52" s="2"/>
      <c r="G52" s="2"/>
      <c r="H52" s="2"/>
      <c r="I52" s="2"/>
      <c r="J52" s="4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2"/>
      <c r="B53" s="2"/>
      <c r="C53" s="2"/>
      <c r="D53" s="2"/>
      <c r="E53" s="2"/>
      <c r="F53" s="2"/>
      <c r="G53" s="2"/>
      <c r="H53" s="2"/>
      <c r="I53" s="2"/>
      <c r="J53" s="4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2"/>
      <c r="B54" s="2"/>
      <c r="C54" s="2"/>
      <c r="D54" s="2"/>
      <c r="E54" s="2"/>
      <c r="F54" s="2"/>
      <c r="G54" s="2"/>
      <c r="H54" s="2"/>
      <c r="I54" s="2"/>
      <c r="J54" s="4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2"/>
      <c r="B55" s="2"/>
      <c r="C55" s="2"/>
      <c r="D55" s="2"/>
      <c r="E55" s="2"/>
      <c r="F55" s="2"/>
      <c r="G55" s="2"/>
      <c r="H55" s="2"/>
      <c r="I55" s="2"/>
      <c r="J55" s="4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2"/>
      <c r="B56" s="2"/>
      <c r="C56" s="2"/>
      <c r="D56" s="2"/>
      <c r="E56" s="2"/>
      <c r="F56" s="2"/>
      <c r="G56" s="2"/>
      <c r="H56" s="2"/>
      <c r="I56" s="2"/>
      <c r="J56" s="4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2"/>
      <c r="B57" s="2"/>
      <c r="C57" s="2"/>
      <c r="D57" s="2"/>
      <c r="E57" s="2"/>
      <c r="F57" s="2"/>
      <c r="G57" s="2"/>
      <c r="H57" s="2"/>
      <c r="I57" s="2"/>
      <c r="J57" s="4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2"/>
      <c r="B58" s="2"/>
      <c r="C58" s="2"/>
      <c r="D58" s="2"/>
      <c r="E58" s="2"/>
      <c r="F58" s="2"/>
      <c r="G58" s="2"/>
      <c r="H58" s="2"/>
      <c r="I58" s="2"/>
      <c r="J58" s="4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2"/>
      <c r="B59" s="2"/>
      <c r="C59" s="2"/>
      <c r="D59" s="2"/>
      <c r="E59" s="2"/>
      <c r="F59" s="2"/>
      <c r="G59" s="2"/>
      <c r="H59" s="2"/>
      <c r="I59" s="2"/>
      <c r="J59" s="4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2"/>
      <c r="B60" s="2"/>
      <c r="C60" s="2"/>
      <c r="D60" s="2"/>
      <c r="E60" s="2"/>
      <c r="F60" s="2"/>
      <c r="G60" s="2"/>
      <c r="H60" s="2"/>
      <c r="I60" s="2"/>
      <c r="J60" s="4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2"/>
      <c r="B61" s="2"/>
      <c r="C61" s="2"/>
      <c r="D61" s="2"/>
      <c r="E61" s="2"/>
      <c r="F61" s="2"/>
      <c r="G61" s="2"/>
      <c r="H61" s="2"/>
      <c r="I61" s="2"/>
      <c r="J61" s="4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2"/>
      <c r="B62" s="2"/>
      <c r="C62" s="2"/>
      <c r="D62" s="2"/>
      <c r="E62" s="2"/>
      <c r="F62" s="2"/>
      <c r="G62" s="2"/>
      <c r="H62" s="2"/>
      <c r="I62" s="2"/>
      <c r="J62" s="4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2"/>
      <c r="B63" s="2"/>
      <c r="C63" s="2"/>
      <c r="D63" s="2"/>
      <c r="E63" s="2"/>
      <c r="F63" s="2"/>
      <c r="G63" s="2"/>
      <c r="H63" s="2"/>
      <c r="I63" s="2"/>
      <c r="J63" s="4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2"/>
      <c r="B64" s="2"/>
      <c r="C64" s="2"/>
      <c r="D64" s="2"/>
      <c r="E64" s="2"/>
      <c r="F64" s="2"/>
      <c r="G64" s="2"/>
      <c r="H64" s="2"/>
      <c r="I64" s="2"/>
      <c r="J64" s="44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2"/>
      <c r="B65" s="2"/>
      <c r="C65" s="2"/>
      <c r="D65" s="2"/>
      <c r="E65" s="2"/>
      <c r="F65" s="2"/>
      <c r="G65" s="2"/>
      <c r="H65" s="2"/>
      <c r="I65" s="2"/>
      <c r="J65" s="4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2"/>
      <c r="B66" s="2"/>
      <c r="C66" s="2"/>
      <c r="D66" s="2"/>
      <c r="E66" s="2"/>
      <c r="F66" s="2"/>
      <c r="G66" s="2"/>
      <c r="H66" s="2"/>
      <c r="I66" s="2"/>
      <c r="J66" s="4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2"/>
      <c r="B67" s="2"/>
      <c r="C67" s="2"/>
      <c r="D67" s="2"/>
      <c r="E67" s="2"/>
      <c r="F67" s="2"/>
      <c r="G67" s="2"/>
      <c r="H67" s="2"/>
      <c r="I67" s="2"/>
      <c r="J67" s="4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2"/>
      <c r="B68" s="2"/>
      <c r="C68" s="2"/>
      <c r="D68" s="2"/>
      <c r="E68" s="2"/>
      <c r="F68" s="2"/>
      <c r="G68" s="2"/>
      <c r="H68" s="2"/>
      <c r="I68" s="2"/>
      <c r="J68" s="44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2"/>
      <c r="B69" s="2"/>
      <c r="C69" s="2"/>
      <c r="D69" s="2"/>
      <c r="E69" s="2"/>
      <c r="F69" s="2"/>
      <c r="G69" s="2"/>
      <c r="H69" s="2"/>
      <c r="I69" s="2"/>
      <c r="J69" s="4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2"/>
      <c r="B70" s="2"/>
      <c r="C70" s="2"/>
      <c r="D70" s="2"/>
      <c r="E70" s="2"/>
      <c r="F70" s="2"/>
      <c r="G70" s="2"/>
      <c r="H70" s="2"/>
      <c r="I70" s="2"/>
      <c r="J70" s="44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2"/>
      <c r="B71" s="2"/>
      <c r="C71" s="2"/>
      <c r="D71" s="2"/>
      <c r="E71" s="2"/>
      <c r="F71" s="2"/>
      <c r="G71" s="2"/>
      <c r="H71" s="2"/>
      <c r="I71" s="2"/>
      <c r="J71" s="4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2"/>
      <c r="B72" s="2"/>
      <c r="C72" s="2"/>
      <c r="D72" s="2"/>
      <c r="E72" s="2"/>
      <c r="F72" s="2"/>
      <c r="G72" s="2"/>
      <c r="H72" s="2"/>
      <c r="I72" s="2"/>
      <c r="J72" s="4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2"/>
      <c r="B73" s="2"/>
      <c r="C73" s="2"/>
      <c r="D73" s="2"/>
      <c r="E73" s="2"/>
      <c r="F73" s="2"/>
      <c r="G73" s="2"/>
      <c r="H73" s="2"/>
      <c r="I73" s="2"/>
      <c r="J73" s="4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2"/>
      <c r="B74" s="2"/>
      <c r="C74" s="2"/>
      <c r="D74" s="2"/>
      <c r="E74" s="2"/>
      <c r="F74" s="2"/>
      <c r="G74" s="2"/>
      <c r="H74" s="2"/>
      <c r="I74" s="2"/>
      <c r="J74" s="4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2"/>
      <c r="B75" s="2"/>
      <c r="C75" s="2"/>
      <c r="D75" s="2"/>
      <c r="E75" s="2"/>
      <c r="F75" s="2"/>
      <c r="G75" s="2"/>
      <c r="H75" s="2"/>
      <c r="I75" s="2"/>
      <c r="J75" s="4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2"/>
      <c r="B76" s="2"/>
      <c r="C76" s="2"/>
      <c r="D76" s="2"/>
      <c r="E76" s="2"/>
      <c r="F76" s="2"/>
      <c r="G76" s="2"/>
      <c r="H76" s="2"/>
      <c r="I76" s="2"/>
      <c r="J76" s="4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2"/>
      <c r="B77" s="2"/>
      <c r="C77" s="2"/>
      <c r="D77" s="2"/>
      <c r="E77" s="2"/>
      <c r="F77" s="2"/>
      <c r="G77" s="2"/>
      <c r="H77" s="2"/>
      <c r="I77" s="2"/>
      <c r="J77" s="44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2"/>
      <c r="B78" s="2"/>
      <c r="C78" s="2"/>
      <c r="D78" s="2"/>
      <c r="E78" s="2"/>
      <c r="F78" s="2"/>
      <c r="G78" s="2"/>
      <c r="H78" s="2"/>
      <c r="I78" s="2"/>
      <c r="J78" s="44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2"/>
      <c r="B79" s="2"/>
      <c r="C79" s="2"/>
      <c r="D79" s="2"/>
      <c r="E79" s="2"/>
      <c r="F79" s="2"/>
      <c r="G79" s="2"/>
      <c r="H79" s="2"/>
      <c r="I79" s="2"/>
      <c r="J79" s="44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2"/>
      <c r="B80" s="2"/>
      <c r="C80" s="2"/>
      <c r="D80" s="2"/>
      <c r="E80" s="2"/>
      <c r="F80" s="2"/>
      <c r="G80" s="2"/>
      <c r="H80" s="2"/>
      <c r="I80" s="2"/>
      <c r="J80" s="44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2"/>
      <c r="B81" s="2"/>
      <c r="C81" s="2"/>
      <c r="D81" s="2"/>
      <c r="E81" s="2"/>
      <c r="F81" s="2"/>
      <c r="G81" s="2"/>
      <c r="H81" s="2"/>
      <c r="I81" s="2"/>
      <c r="J81" s="44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2"/>
      <c r="B82" s="2"/>
      <c r="C82" s="2"/>
      <c r="D82" s="2"/>
      <c r="E82" s="2"/>
      <c r="F82" s="2"/>
      <c r="G82" s="2"/>
      <c r="H82" s="2"/>
      <c r="I82" s="2"/>
      <c r="J82" s="44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2"/>
      <c r="B83" s="2"/>
      <c r="C83" s="2"/>
      <c r="D83" s="2"/>
      <c r="E83" s="2"/>
      <c r="F83" s="2"/>
      <c r="G83" s="2"/>
      <c r="H83" s="2"/>
      <c r="I83" s="2"/>
      <c r="J83" s="44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2"/>
      <c r="B84" s="2"/>
      <c r="C84" s="2"/>
      <c r="D84" s="2"/>
      <c r="E84" s="2"/>
      <c r="F84" s="2"/>
      <c r="G84" s="2"/>
      <c r="H84" s="2"/>
      <c r="I84" s="2"/>
      <c r="J84" s="44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2"/>
      <c r="B85" s="2"/>
      <c r="C85" s="2"/>
      <c r="D85" s="2"/>
      <c r="E85" s="2"/>
      <c r="F85" s="2"/>
      <c r="G85" s="2"/>
      <c r="H85" s="2"/>
      <c r="I85" s="2"/>
      <c r="J85" s="44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2"/>
      <c r="B86" s="2"/>
      <c r="C86" s="2"/>
      <c r="D86" s="2"/>
      <c r="E86" s="2"/>
      <c r="F86" s="2"/>
      <c r="G86" s="2"/>
      <c r="H86" s="2"/>
      <c r="I86" s="2"/>
      <c r="J86" s="44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2"/>
      <c r="B87" s="2"/>
      <c r="C87" s="2"/>
      <c r="D87" s="2"/>
      <c r="E87" s="2"/>
      <c r="F87" s="2"/>
      <c r="G87" s="2"/>
      <c r="H87" s="2"/>
      <c r="I87" s="2"/>
      <c r="J87" s="44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2"/>
      <c r="B88" s="2"/>
      <c r="C88" s="2"/>
      <c r="D88" s="2"/>
      <c r="E88" s="2"/>
      <c r="F88" s="2"/>
      <c r="G88" s="2"/>
      <c r="H88" s="2"/>
      <c r="I88" s="2"/>
      <c r="J88" s="44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2"/>
      <c r="B89" s="2"/>
      <c r="C89" s="2"/>
      <c r="D89" s="2"/>
      <c r="E89" s="2"/>
      <c r="F89" s="2"/>
      <c r="G89" s="2"/>
      <c r="H89" s="2"/>
      <c r="I89" s="2"/>
      <c r="J89" s="44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2"/>
      <c r="B90" s="2"/>
      <c r="C90" s="2"/>
      <c r="D90" s="2"/>
      <c r="E90" s="2"/>
      <c r="F90" s="2"/>
      <c r="G90" s="2"/>
      <c r="H90" s="2"/>
      <c r="I90" s="2"/>
      <c r="J90" s="44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2"/>
      <c r="B91" s="2"/>
      <c r="C91" s="2"/>
      <c r="D91" s="2"/>
      <c r="E91" s="2"/>
      <c r="F91" s="2"/>
      <c r="G91" s="2"/>
      <c r="H91" s="2"/>
      <c r="I91" s="2"/>
      <c r="J91" s="44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2"/>
      <c r="B92" s="2"/>
      <c r="C92" s="2"/>
      <c r="D92" s="2"/>
      <c r="E92" s="2"/>
      <c r="F92" s="2"/>
      <c r="G92" s="2"/>
      <c r="H92" s="2"/>
      <c r="I92" s="2"/>
      <c r="J92" s="44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2"/>
      <c r="B93" s="2"/>
      <c r="C93" s="2"/>
      <c r="D93" s="2"/>
      <c r="E93" s="2"/>
      <c r="F93" s="2"/>
      <c r="G93" s="2"/>
      <c r="H93" s="2"/>
      <c r="I93" s="2"/>
      <c r="J93" s="44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2"/>
      <c r="B94" s="2"/>
      <c r="C94" s="2"/>
      <c r="D94" s="2"/>
      <c r="E94" s="2"/>
      <c r="F94" s="2"/>
      <c r="G94" s="2"/>
      <c r="H94" s="2"/>
      <c r="I94" s="2"/>
      <c r="J94" s="44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2"/>
      <c r="B95" s="2"/>
      <c r="C95" s="2"/>
      <c r="D95" s="2"/>
      <c r="E95" s="2"/>
      <c r="F95" s="2"/>
      <c r="G95" s="2"/>
      <c r="H95" s="2"/>
      <c r="I95" s="2"/>
      <c r="J95" s="44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2"/>
      <c r="B96" s="2"/>
      <c r="C96" s="2"/>
      <c r="D96" s="2"/>
      <c r="E96" s="2"/>
      <c r="F96" s="2"/>
      <c r="G96" s="2"/>
      <c r="H96" s="2"/>
      <c r="I96" s="2"/>
      <c r="J96" s="44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2"/>
      <c r="B97" s="2"/>
      <c r="C97" s="2"/>
      <c r="D97" s="2"/>
      <c r="E97" s="2"/>
      <c r="F97" s="2"/>
      <c r="G97" s="2"/>
      <c r="H97" s="2"/>
      <c r="I97" s="2"/>
      <c r="J97" s="44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2"/>
      <c r="B98" s="2"/>
      <c r="C98" s="2"/>
      <c r="D98" s="2"/>
      <c r="E98" s="2"/>
      <c r="F98" s="2"/>
      <c r="G98" s="2"/>
      <c r="H98" s="2"/>
      <c r="I98" s="2"/>
      <c r="J98" s="44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2"/>
      <c r="B99" s="2"/>
      <c r="C99" s="2"/>
      <c r="D99" s="2"/>
      <c r="E99" s="2"/>
      <c r="F99" s="2"/>
      <c r="G99" s="2"/>
      <c r="H99" s="2"/>
      <c r="I99" s="2"/>
      <c r="J99" s="44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44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44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44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44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44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44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44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44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44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44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44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44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44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44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44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44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44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44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44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44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44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44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44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44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44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44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44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44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44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44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44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44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44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44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44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44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44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44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44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44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44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44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44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4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44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44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44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44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44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44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44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44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44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44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44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44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44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44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44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44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44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44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44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44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44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44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44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44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44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44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44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44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44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44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44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44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44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44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44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44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44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44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44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44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44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44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44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44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44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44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44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44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44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44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44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44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44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44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44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44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44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44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44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44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44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44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44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44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44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44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44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44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44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44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44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44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44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44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44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44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44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44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44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44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44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44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44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44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44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44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44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44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44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44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44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44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44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44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44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44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44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44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44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44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44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44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44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44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44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44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44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44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44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44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44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44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44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44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44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44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44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44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44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44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44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44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44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44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44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44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44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44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44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44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44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44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44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44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44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44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44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44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44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44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44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44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44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44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44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44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44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44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44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44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44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44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44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44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44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44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44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44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44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44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44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44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44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44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44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44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44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44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44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44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44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44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44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44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44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44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44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44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44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44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44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44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44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44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44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44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44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44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44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44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44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44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44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44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44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44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44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44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44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44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44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44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44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44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44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44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44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44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44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44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44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44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44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44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44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44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44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44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44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44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44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44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44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44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44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44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44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44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44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44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44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44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44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44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44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44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44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44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44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44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44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44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44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44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44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44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44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44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44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44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44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44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44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44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44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44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44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44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44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44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44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44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44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44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44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44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44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44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44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44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44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44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44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44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44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44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44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44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44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44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44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44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44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44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44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44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44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44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44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44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44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44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44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44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44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44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44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44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44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44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44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44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44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44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44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44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44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44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44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44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44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44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44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44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44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44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44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44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44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44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44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44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44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44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44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44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44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44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44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44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44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44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44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44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44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44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44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44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44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44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44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44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44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44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44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44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44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44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44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44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44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44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44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44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44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44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44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44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44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44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44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44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44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44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44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44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44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44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44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44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44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44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44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44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44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44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44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44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44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44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44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44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44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44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44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44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44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44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44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44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44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44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44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44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44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44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44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44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44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44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44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44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44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44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44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44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44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44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44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44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44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44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44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44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44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44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44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44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44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44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44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44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44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44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44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44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44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44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44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44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44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44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44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44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44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44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44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44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44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44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44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44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44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44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44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44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44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44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44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44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44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44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44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44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44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44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44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44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44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44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44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44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44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44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44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44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44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44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44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44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44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44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44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44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44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44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44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44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44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44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44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44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44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44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44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44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44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44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44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44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44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44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44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44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44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44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44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44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44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44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44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44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44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44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44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44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44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44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44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44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44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44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44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44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44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44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44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44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44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44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44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44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44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44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44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44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44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44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44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44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44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44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44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44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44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44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44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44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44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44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44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44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44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44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44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44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44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44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44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44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44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44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44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44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44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44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44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44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44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44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44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44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44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44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44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44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44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44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44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44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44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44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44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44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44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44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44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44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44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44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44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44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44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44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44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44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44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44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44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44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44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44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44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44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44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44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44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44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44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44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44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44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44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44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44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44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44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44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44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44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44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44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44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44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44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44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44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44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44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44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44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44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44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44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44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44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44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44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44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44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44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44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44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44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44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44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44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44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44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44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44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44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44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44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44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44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44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44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44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44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44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44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44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44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44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44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44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44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44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44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44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44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44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44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44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44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44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44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44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44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44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44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44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44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44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44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44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44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44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44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44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44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44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44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44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44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44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44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44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44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44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44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44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44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44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44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44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44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44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44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44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44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44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44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44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44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44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44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44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44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44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44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44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44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44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44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44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44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44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44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44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44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44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44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44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44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44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44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44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44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44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44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44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44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44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44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44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44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44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44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44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44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44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44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44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44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44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44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44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44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44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44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44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44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44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44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44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44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44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44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44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44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44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44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44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44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44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44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44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44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44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44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44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44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44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44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44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44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44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44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44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44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44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44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44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44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44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44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44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44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44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44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44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44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44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44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44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44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44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44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44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44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44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44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44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44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44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44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44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44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44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44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44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44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44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44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44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44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44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44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44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44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44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44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44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44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44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44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44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44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44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44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44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44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44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44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44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44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44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44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44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44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44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44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44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44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44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44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44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44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44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44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44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44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44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44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38">
    <mergeCell ref="F20:H20"/>
    <mergeCell ref="F46:H46"/>
    <mergeCell ref="F47:H47"/>
    <mergeCell ref="F48:H48"/>
    <mergeCell ref="F8:H8"/>
    <mergeCell ref="F9:H9"/>
    <mergeCell ref="F10:H10"/>
    <mergeCell ref="F11:H11"/>
    <mergeCell ref="F12:H12"/>
    <mergeCell ref="F18:H18"/>
    <mergeCell ref="F19:H19"/>
    <mergeCell ref="F13:H13"/>
    <mergeCell ref="F14:H14"/>
    <mergeCell ref="F15:H15"/>
    <mergeCell ref="F16:H16"/>
    <mergeCell ref="F17:H17"/>
    <mergeCell ref="J3:K3"/>
    <mergeCell ref="A3:B3"/>
    <mergeCell ref="B4:D4"/>
    <mergeCell ref="E3:H3"/>
    <mergeCell ref="I4:K4"/>
    <mergeCell ref="A4:A7"/>
    <mergeCell ref="E4:H7"/>
    <mergeCell ref="D5:D7"/>
    <mergeCell ref="L4:L7"/>
    <mergeCell ref="M4:M7"/>
    <mergeCell ref="I5:I7"/>
    <mergeCell ref="J5:J7"/>
    <mergeCell ref="B5:C5"/>
    <mergeCell ref="B6:B7"/>
    <mergeCell ref="C6:C7"/>
    <mergeCell ref="K5:K7"/>
    <mergeCell ref="A1:B1"/>
    <mergeCell ref="E1:H1"/>
    <mergeCell ref="J1:K1"/>
    <mergeCell ref="A2:B2"/>
    <mergeCell ref="E2:H2"/>
    <mergeCell ref="J2:K2"/>
  </mergeCells>
  <pageMargins left="0.24" right="0.21" top="0.26" bottom="0.25" header="0" footer="0"/>
  <pageSetup scale="93" orientation="landscape" copies="6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abSelected="1" zoomScaleNormal="100" workbookViewId="0">
      <selection activeCell="J1" sqref="J1:K1"/>
    </sheetView>
  </sheetViews>
  <sheetFormatPr baseColWidth="10" defaultColWidth="12.6640625" defaultRowHeight="15" customHeight="1" x14ac:dyDescent="0.15"/>
  <cols>
    <col min="1" max="1" width="2.6640625" customWidth="1"/>
    <col min="2" max="4" width="13.33203125" customWidth="1"/>
    <col min="5" max="5" width="5.5" customWidth="1"/>
    <col min="6" max="6" width="11.83203125" customWidth="1"/>
    <col min="7" max="7" width="10" customWidth="1"/>
    <col min="8" max="8" width="21.83203125" customWidth="1"/>
    <col min="9" max="11" width="13.33203125" customWidth="1"/>
    <col min="12" max="12" width="2.6640625" customWidth="1"/>
    <col min="13" max="13" width="3.5" customWidth="1"/>
    <col min="14" max="26" width="8.83203125" customWidth="1"/>
  </cols>
  <sheetData>
    <row r="1" spans="1:26" ht="15" customHeight="1" x14ac:dyDescent="0.2">
      <c r="A1" s="90" t="s">
        <v>0</v>
      </c>
      <c r="B1" s="91"/>
      <c r="C1" s="1"/>
      <c r="D1" s="1"/>
      <c r="E1" s="90" t="s">
        <v>1</v>
      </c>
      <c r="F1" s="92"/>
      <c r="G1" s="92"/>
      <c r="H1" s="91"/>
      <c r="I1" s="1"/>
      <c r="J1" s="93">
        <v>45818</v>
      </c>
      <c r="K1" s="9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">
      <c r="A2" s="90" t="s">
        <v>2</v>
      </c>
      <c r="B2" s="91"/>
      <c r="C2" s="1"/>
      <c r="D2" s="1"/>
      <c r="E2" s="94"/>
      <c r="F2" s="95"/>
      <c r="G2" s="95"/>
      <c r="H2" s="96"/>
      <c r="I2" s="1"/>
      <c r="J2" s="94"/>
      <c r="K2" s="96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15">
      <c r="A3" s="108"/>
      <c r="B3" s="96"/>
      <c r="C3" s="3"/>
      <c r="D3" s="3"/>
      <c r="E3" s="111" t="s">
        <v>69</v>
      </c>
      <c r="F3" s="110"/>
      <c r="G3" s="110"/>
      <c r="H3" s="107"/>
      <c r="I3" s="4"/>
      <c r="J3" s="106" t="s">
        <v>4</v>
      </c>
      <c r="K3" s="107"/>
      <c r="L3" s="3"/>
      <c r="M3" s="13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97"/>
      <c r="B4" s="109" t="s">
        <v>5</v>
      </c>
      <c r="C4" s="110"/>
      <c r="D4" s="105"/>
      <c r="E4" s="112" t="s">
        <v>6</v>
      </c>
      <c r="F4" s="113"/>
      <c r="G4" s="113"/>
      <c r="H4" s="114"/>
      <c r="I4" s="109" t="s">
        <v>70</v>
      </c>
      <c r="J4" s="110"/>
      <c r="K4" s="105"/>
      <c r="L4" s="97"/>
      <c r="M4" s="137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98"/>
      <c r="B5" s="104" t="s">
        <v>8</v>
      </c>
      <c r="C5" s="105"/>
      <c r="D5" s="102" t="s">
        <v>71</v>
      </c>
      <c r="E5" s="115"/>
      <c r="F5" s="116"/>
      <c r="G5" s="116"/>
      <c r="H5" s="117"/>
      <c r="I5" s="102" t="s">
        <v>10</v>
      </c>
      <c r="J5" s="102" t="s">
        <v>11</v>
      </c>
      <c r="K5" s="102" t="s">
        <v>12</v>
      </c>
      <c r="L5" s="98"/>
      <c r="M5" s="13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" customHeight="1" x14ac:dyDescent="0.15">
      <c r="A6" s="98"/>
      <c r="B6" s="102" t="s">
        <v>72</v>
      </c>
      <c r="C6" s="102" t="s">
        <v>14</v>
      </c>
      <c r="D6" s="98"/>
      <c r="E6" s="115"/>
      <c r="F6" s="116"/>
      <c r="G6" s="116"/>
      <c r="H6" s="117"/>
      <c r="I6" s="98"/>
      <c r="J6" s="98"/>
      <c r="K6" s="98"/>
      <c r="L6" s="98"/>
      <c r="M6" s="13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15">
      <c r="A7" s="99"/>
      <c r="B7" s="99"/>
      <c r="C7" s="99"/>
      <c r="D7" s="99"/>
      <c r="E7" s="118"/>
      <c r="F7" s="119"/>
      <c r="G7" s="119"/>
      <c r="H7" s="120"/>
      <c r="I7" s="99"/>
      <c r="J7" s="99"/>
      <c r="K7" s="99"/>
      <c r="L7" s="99"/>
      <c r="M7" s="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15">
      <c r="A8" s="5">
        <v>1</v>
      </c>
      <c r="B8" s="6" t="s">
        <v>15</v>
      </c>
      <c r="C8" s="6" t="s">
        <v>15</v>
      </c>
      <c r="D8" s="6" t="s">
        <v>15</v>
      </c>
      <c r="E8" s="5">
        <v>1</v>
      </c>
      <c r="F8" s="129" t="s">
        <v>16</v>
      </c>
      <c r="G8" s="110"/>
      <c r="H8" s="105"/>
      <c r="I8" s="6" t="s">
        <v>15</v>
      </c>
      <c r="J8" s="6" t="s">
        <v>15</v>
      </c>
      <c r="K8" s="6" t="s">
        <v>15</v>
      </c>
      <c r="L8" s="5">
        <v>1</v>
      </c>
      <c r="M8" s="1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15">
      <c r="A9" s="5">
        <v>2</v>
      </c>
      <c r="B9" s="11">
        <v>851832</v>
      </c>
      <c r="C9" s="11">
        <v>551409</v>
      </c>
      <c r="D9" s="11">
        <v>443958</v>
      </c>
      <c r="E9" s="5">
        <v>2</v>
      </c>
      <c r="F9" s="130" t="s">
        <v>73</v>
      </c>
      <c r="G9" s="110"/>
      <c r="H9" s="105"/>
      <c r="I9" s="11">
        <v>457104</v>
      </c>
      <c r="J9" s="12">
        <v>419686</v>
      </c>
      <c r="K9" s="12">
        <v>419686</v>
      </c>
      <c r="L9" s="5">
        <v>2</v>
      </c>
      <c r="M9" s="15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15">
      <c r="A10" s="5">
        <v>3</v>
      </c>
      <c r="B10" s="11"/>
      <c r="C10" s="12">
        <v>0</v>
      </c>
      <c r="D10" s="12">
        <v>0</v>
      </c>
      <c r="E10" s="5">
        <v>3</v>
      </c>
      <c r="F10" s="130" t="s">
        <v>74</v>
      </c>
      <c r="G10" s="110"/>
      <c r="H10" s="105"/>
      <c r="I10" s="12">
        <v>0</v>
      </c>
      <c r="J10" s="12">
        <v>0</v>
      </c>
      <c r="K10" s="12">
        <v>0</v>
      </c>
      <c r="L10" s="5">
        <v>3</v>
      </c>
      <c r="M10" s="16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15">
      <c r="A11" s="5">
        <v>4</v>
      </c>
      <c r="B11" s="11">
        <v>1007</v>
      </c>
      <c r="C11" s="12">
        <v>0</v>
      </c>
      <c r="D11" s="12">
        <v>0</v>
      </c>
      <c r="E11" s="5">
        <v>4</v>
      </c>
      <c r="F11" s="130" t="s">
        <v>18</v>
      </c>
      <c r="G11" s="110"/>
      <c r="H11" s="105"/>
      <c r="I11" s="12">
        <v>0</v>
      </c>
      <c r="J11" s="12">
        <v>5000</v>
      </c>
      <c r="K11" s="12">
        <v>5000</v>
      </c>
      <c r="L11" s="5">
        <v>4</v>
      </c>
      <c r="M11" s="15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15">
      <c r="A12" s="5"/>
      <c r="B12" s="11"/>
      <c r="C12" s="12">
        <v>0</v>
      </c>
      <c r="D12" s="12">
        <v>0</v>
      </c>
      <c r="E12" s="45"/>
      <c r="F12" s="46" t="s">
        <v>75</v>
      </c>
      <c r="G12" s="47"/>
      <c r="H12" s="48"/>
      <c r="I12" s="12">
        <v>0</v>
      </c>
      <c r="J12" s="12">
        <v>10000</v>
      </c>
      <c r="K12" s="12">
        <v>10000</v>
      </c>
      <c r="L12" s="5"/>
      <c r="M12" s="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15">
      <c r="A13" s="5">
        <v>5</v>
      </c>
      <c r="B13" s="11">
        <v>260000</v>
      </c>
      <c r="C13" s="12">
        <v>0</v>
      </c>
      <c r="D13" s="12">
        <v>0</v>
      </c>
      <c r="E13" s="5">
        <v>5</v>
      </c>
      <c r="F13" s="130" t="s">
        <v>76</v>
      </c>
      <c r="G13" s="110"/>
      <c r="H13" s="105"/>
      <c r="I13" s="12">
        <v>0</v>
      </c>
      <c r="J13" s="12">
        <v>200000</v>
      </c>
      <c r="K13" s="12">
        <v>200000</v>
      </c>
      <c r="L13" s="5">
        <v>5</v>
      </c>
      <c r="M13" s="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15">
      <c r="A14" s="5">
        <v>6</v>
      </c>
      <c r="B14" s="11">
        <v>45003</v>
      </c>
      <c r="C14" s="11">
        <v>12858</v>
      </c>
      <c r="D14" s="11">
        <v>25716</v>
      </c>
      <c r="E14" s="5">
        <v>6</v>
      </c>
      <c r="F14" s="130" t="s">
        <v>77</v>
      </c>
      <c r="G14" s="110"/>
      <c r="H14" s="105"/>
      <c r="I14" s="11">
        <f>6429*2</f>
        <v>12858</v>
      </c>
      <c r="J14" s="12">
        <v>12858</v>
      </c>
      <c r="K14" s="12">
        <v>12858</v>
      </c>
      <c r="L14" s="5">
        <v>6</v>
      </c>
      <c r="M14" s="1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15">
      <c r="A15" s="5">
        <v>7</v>
      </c>
      <c r="B15" s="11">
        <v>164530</v>
      </c>
      <c r="C15" s="11">
        <v>346346</v>
      </c>
      <c r="D15" s="11">
        <v>409020</v>
      </c>
      <c r="E15" s="5">
        <v>7</v>
      </c>
      <c r="F15" s="130" t="s">
        <v>78</v>
      </c>
      <c r="G15" s="110"/>
      <c r="H15" s="105"/>
      <c r="I15" s="11">
        <v>409020</v>
      </c>
      <c r="J15" s="12">
        <v>409020</v>
      </c>
      <c r="K15" s="12">
        <v>409020</v>
      </c>
      <c r="L15" s="5">
        <v>7</v>
      </c>
      <c r="M15" s="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15">
      <c r="A16" s="5">
        <v>8</v>
      </c>
      <c r="B16" s="11"/>
      <c r="C16" s="11"/>
      <c r="D16" s="11">
        <v>1000</v>
      </c>
      <c r="E16" s="5">
        <v>8</v>
      </c>
      <c r="F16" s="130" t="s">
        <v>79</v>
      </c>
      <c r="G16" s="110"/>
      <c r="H16" s="105"/>
      <c r="I16" s="11">
        <v>1250</v>
      </c>
      <c r="J16" s="12">
        <v>0</v>
      </c>
      <c r="K16" s="12">
        <v>0</v>
      </c>
      <c r="L16" s="5">
        <v>8</v>
      </c>
      <c r="M16" s="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15">
      <c r="A17" s="5">
        <v>9</v>
      </c>
      <c r="B17" s="11">
        <v>14059</v>
      </c>
      <c r="C17" s="11"/>
      <c r="D17" s="11"/>
      <c r="E17" s="5">
        <v>9</v>
      </c>
      <c r="F17" s="130" t="s">
        <v>80</v>
      </c>
      <c r="G17" s="110"/>
      <c r="H17" s="105"/>
      <c r="I17" s="11">
        <v>3000</v>
      </c>
      <c r="J17" s="12">
        <v>3000</v>
      </c>
      <c r="K17" s="12">
        <v>3000</v>
      </c>
      <c r="L17" s="5">
        <v>9</v>
      </c>
      <c r="M17" s="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15">
      <c r="A18" s="5">
        <v>10</v>
      </c>
      <c r="B18" s="11">
        <v>2000000</v>
      </c>
      <c r="C18" s="11"/>
      <c r="D18" s="11"/>
      <c r="E18" s="5">
        <v>10</v>
      </c>
      <c r="F18" s="130" t="s">
        <v>81</v>
      </c>
      <c r="G18" s="110"/>
      <c r="H18" s="105"/>
      <c r="I18" s="12">
        <v>0</v>
      </c>
      <c r="J18" s="12">
        <v>0</v>
      </c>
      <c r="K18" s="12">
        <v>0</v>
      </c>
      <c r="L18" s="5">
        <v>10</v>
      </c>
      <c r="M18" s="1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15">
      <c r="A19" s="5">
        <v>11</v>
      </c>
      <c r="B19" s="11">
        <f>SUM(B9:B18)</f>
        <v>3336431</v>
      </c>
      <c r="C19" s="11">
        <f t="shared" ref="C19:D19" si="0">SUM(C9:C17)</f>
        <v>910613</v>
      </c>
      <c r="D19" s="11">
        <f t="shared" si="0"/>
        <v>879694</v>
      </c>
      <c r="E19" s="5">
        <v>11</v>
      </c>
      <c r="F19" s="130" t="s">
        <v>24</v>
      </c>
      <c r="G19" s="110"/>
      <c r="H19" s="105"/>
      <c r="I19" s="11">
        <f>SUM(I9:I17)</f>
        <v>883232</v>
      </c>
      <c r="J19" s="12">
        <f t="shared" ref="J19" si="1">SUM(J9:J18)</f>
        <v>1059564</v>
      </c>
      <c r="K19" s="12">
        <f t="shared" ref="K19" si="2">SUM(K9:K18)</f>
        <v>1059564</v>
      </c>
      <c r="L19" s="5">
        <v>11</v>
      </c>
      <c r="M19" s="1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15">
      <c r="A20" s="5">
        <v>12</v>
      </c>
      <c r="B20" s="6" t="s">
        <v>15</v>
      </c>
      <c r="C20" s="6" t="s">
        <v>15</v>
      </c>
      <c r="D20" s="11"/>
      <c r="E20" s="5">
        <v>12</v>
      </c>
      <c r="F20" s="130" t="s">
        <v>25</v>
      </c>
      <c r="G20" s="110"/>
      <c r="H20" s="105"/>
      <c r="I20" s="12">
        <v>0</v>
      </c>
      <c r="J20" s="8">
        <v>0</v>
      </c>
      <c r="K20" s="8">
        <v>0</v>
      </c>
      <c r="L20" s="5">
        <v>12</v>
      </c>
      <c r="M20" s="4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15">
      <c r="A21" s="18">
        <v>13</v>
      </c>
      <c r="B21" s="50" t="s">
        <v>82</v>
      </c>
      <c r="C21" s="36"/>
      <c r="D21" s="6" t="s">
        <v>15</v>
      </c>
      <c r="E21" s="18">
        <v>13</v>
      </c>
      <c r="F21" s="131" t="s">
        <v>26</v>
      </c>
      <c r="G21" s="126"/>
      <c r="H21" s="127"/>
      <c r="I21" s="6" t="s">
        <v>15</v>
      </c>
      <c r="J21" s="50" t="s">
        <v>15</v>
      </c>
      <c r="K21" s="50" t="s">
        <v>15</v>
      </c>
      <c r="L21" s="18">
        <v>13</v>
      </c>
      <c r="M21" s="1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15">
      <c r="A22" s="20">
        <v>14</v>
      </c>
      <c r="B22" s="21">
        <f t="shared" ref="B22:D22" si="3">SUM(B19:B21)</f>
        <v>3336431</v>
      </c>
      <c r="C22" s="21">
        <f t="shared" si="3"/>
        <v>910613</v>
      </c>
      <c r="D22" s="22">
        <f t="shared" si="3"/>
        <v>879694</v>
      </c>
      <c r="E22" s="20">
        <v>14</v>
      </c>
      <c r="F22" s="132" t="s">
        <v>27</v>
      </c>
      <c r="G22" s="133"/>
      <c r="H22" s="134"/>
      <c r="I22" s="23">
        <f t="shared" ref="I22:K22" si="4">SUM(I19:I20)</f>
        <v>883232</v>
      </c>
      <c r="J22" s="39">
        <f t="shared" si="4"/>
        <v>1059564</v>
      </c>
      <c r="K22" s="51">
        <f t="shared" si="4"/>
        <v>1059564</v>
      </c>
      <c r="L22" s="20">
        <v>14</v>
      </c>
      <c r="M22" s="1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15">
      <c r="A23" s="27">
        <v>15</v>
      </c>
      <c r="B23" s="28" t="s">
        <v>15</v>
      </c>
      <c r="C23" s="28" t="s">
        <v>15</v>
      </c>
      <c r="D23" s="28" t="s">
        <v>15</v>
      </c>
      <c r="E23" s="27">
        <v>15</v>
      </c>
      <c r="F23" s="121" t="s">
        <v>28</v>
      </c>
      <c r="G23" s="122"/>
      <c r="H23" s="123"/>
      <c r="I23" s="28" t="s">
        <v>15</v>
      </c>
      <c r="J23" s="6" t="s">
        <v>15</v>
      </c>
      <c r="K23" s="6" t="s">
        <v>15</v>
      </c>
      <c r="L23" s="27">
        <v>15</v>
      </c>
      <c r="M23" s="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 x14ac:dyDescent="0.15">
      <c r="A24" s="5">
        <v>16</v>
      </c>
      <c r="B24" s="7"/>
      <c r="C24" s="7"/>
      <c r="D24" s="7"/>
      <c r="E24" s="5">
        <v>16</v>
      </c>
      <c r="F24" s="30" t="s">
        <v>83</v>
      </c>
      <c r="G24" s="30" t="s">
        <v>30</v>
      </c>
      <c r="H24" s="30" t="s">
        <v>31</v>
      </c>
      <c r="I24" s="7"/>
      <c r="J24" s="7"/>
      <c r="K24" s="7"/>
      <c r="L24" s="5">
        <v>16</v>
      </c>
      <c r="M24" s="1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15">
      <c r="A25" s="5">
        <v>17</v>
      </c>
      <c r="B25" s="11">
        <v>0</v>
      </c>
      <c r="C25" s="11">
        <v>904</v>
      </c>
      <c r="D25" s="11">
        <v>5000</v>
      </c>
      <c r="E25" s="5">
        <v>17</v>
      </c>
      <c r="F25" s="31" t="s">
        <v>44</v>
      </c>
      <c r="G25" s="52" t="s">
        <v>84</v>
      </c>
      <c r="H25" s="31" t="s">
        <v>85</v>
      </c>
      <c r="I25" s="11">
        <v>5000</v>
      </c>
      <c r="J25" s="12">
        <v>21000</v>
      </c>
      <c r="K25" s="12">
        <v>21000</v>
      </c>
      <c r="L25" s="5">
        <v>17</v>
      </c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15">
      <c r="A26" s="5">
        <v>18</v>
      </c>
      <c r="B26" s="11">
        <v>0</v>
      </c>
      <c r="C26" s="11">
        <v>4245</v>
      </c>
      <c r="D26" s="11">
        <v>40000</v>
      </c>
      <c r="E26" s="5">
        <v>18</v>
      </c>
      <c r="F26" s="31" t="s">
        <v>44</v>
      </c>
      <c r="G26" s="53" t="s">
        <v>38</v>
      </c>
      <c r="H26" s="31" t="s">
        <v>86</v>
      </c>
      <c r="I26" s="11">
        <v>40000</v>
      </c>
      <c r="J26" s="12">
        <v>36500</v>
      </c>
      <c r="K26" s="12">
        <v>36500</v>
      </c>
      <c r="L26" s="5">
        <v>18</v>
      </c>
      <c r="M26" s="1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15">
      <c r="A27" s="5">
        <v>19</v>
      </c>
      <c r="B27" s="11">
        <v>213882</v>
      </c>
      <c r="C27" s="11">
        <v>11423</v>
      </c>
      <c r="D27" s="11">
        <v>10000</v>
      </c>
      <c r="E27" s="5">
        <v>19</v>
      </c>
      <c r="F27" s="31" t="s">
        <v>44</v>
      </c>
      <c r="G27" s="53" t="s">
        <v>38</v>
      </c>
      <c r="H27" s="31" t="s">
        <v>42</v>
      </c>
      <c r="I27" s="11">
        <v>10000</v>
      </c>
      <c r="J27" s="12">
        <v>0</v>
      </c>
      <c r="K27" s="12">
        <v>0</v>
      </c>
      <c r="L27" s="5">
        <v>19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15">
      <c r="A28" s="5">
        <v>20</v>
      </c>
      <c r="B28" s="11">
        <v>4907</v>
      </c>
      <c r="C28" s="11">
        <v>1004</v>
      </c>
      <c r="D28" s="11">
        <v>20000</v>
      </c>
      <c r="E28" s="5">
        <v>20</v>
      </c>
      <c r="F28" s="31" t="s">
        <v>44</v>
      </c>
      <c r="G28" s="53" t="s">
        <v>38</v>
      </c>
      <c r="H28" s="54" t="s">
        <v>87</v>
      </c>
      <c r="I28" s="55">
        <v>20000</v>
      </c>
      <c r="J28" s="12">
        <v>20000</v>
      </c>
      <c r="K28" s="12">
        <v>20000</v>
      </c>
      <c r="L28" s="5">
        <v>20</v>
      </c>
      <c r="M28" s="1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15">
      <c r="A29" s="32">
        <v>21</v>
      </c>
      <c r="B29" s="11">
        <v>67258</v>
      </c>
      <c r="C29" s="11">
        <v>186726</v>
      </c>
      <c r="D29" s="11">
        <v>75000</v>
      </c>
      <c r="E29" s="5">
        <v>21</v>
      </c>
      <c r="F29" s="31" t="s">
        <v>44</v>
      </c>
      <c r="G29" s="56" t="s">
        <v>88</v>
      </c>
      <c r="H29" s="57" t="s">
        <v>89</v>
      </c>
      <c r="I29" s="58">
        <v>56000</v>
      </c>
      <c r="J29" s="12">
        <v>36500</v>
      </c>
      <c r="K29" s="12">
        <v>51500</v>
      </c>
      <c r="L29" s="5">
        <v>21</v>
      </c>
      <c r="M29" s="1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15">
      <c r="A30" s="5">
        <v>22</v>
      </c>
      <c r="B30" s="11">
        <v>28240</v>
      </c>
      <c r="C30" s="11">
        <v>13899</v>
      </c>
      <c r="D30" s="11">
        <v>35000</v>
      </c>
      <c r="E30" s="5">
        <v>22</v>
      </c>
      <c r="F30" s="31" t="s">
        <v>44</v>
      </c>
      <c r="G30" s="56" t="s">
        <v>88</v>
      </c>
      <c r="H30" s="57" t="s">
        <v>90</v>
      </c>
      <c r="I30" s="58">
        <v>101000</v>
      </c>
      <c r="J30" s="12">
        <v>91180</v>
      </c>
      <c r="K30" s="12">
        <v>97680</v>
      </c>
      <c r="L30" s="5">
        <v>22</v>
      </c>
      <c r="M30" s="1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15">
      <c r="A31" s="5">
        <v>23</v>
      </c>
      <c r="B31" s="11">
        <v>2327130</v>
      </c>
      <c r="C31" s="12">
        <v>0</v>
      </c>
      <c r="D31" s="12">
        <v>0</v>
      </c>
      <c r="E31" s="5">
        <v>23</v>
      </c>
      <c r="F31" s="31" t="s">
        <v>44</v>
      </c>
      <c r="G31" s="56" t="s">
        <v>88</v>
      </c>
      <c r="H31" s="57" t="s">
        <v>91</v>
      </c>
      <c r="I31" s="12">
        <v>0</v>
      </c>
      <c r="J31" s="12">
        <v>0</v>
      </c>
      <c r="K31" s="12">
        <v>0</v>
      </c>
      <c r="L31" s="5">
        <v>23</v>
      </c>
      <c r="M31" s="1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15">
      <c r="A32" s="5">
        <v>24</v>
      </c>
      <c r="B32" s="12">
        <v>0</v>
      </c>
      <c r="C32" s="12">
        <v>0</v>
      </c>
      <c r="D32" s="11">
        <v>40000</v>
      </c>
      <c r="E32" s="5">
        <v>24</v>
      </c>
      <c r="F32" s="31" t="s">
        <v>44</v>
      </c>
      <c r="G32" s="56" t="s">
        <v>88</v>
      </c>
      <c r="H32" s="59" t="s">
        <v>92</v>
      </c>
      <c r="I32" s="12">
        <v>0</v>
      </c>
      <c r="J32" s="12">
        <v>0</v>
      </c>
      <c r="K32" s="12">
        <v>0</v>
      </c>
      <c r="L32" s="5">
        <v>24</v>
      </c>
      <c r="M32" s="1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15">
      <c r="A33" s="5">
        <v>25</v>
      </c>
      <c r="B33" s="12">
        <v>0</v>
      </c>
      <c r="C33" s="33">
        <v>1005</v>
      </c>
      <c r="D33" s="12">
        <v>0</v>
      </c>
      <c r="E33" s="5">
        <v>25</v>
      </c>
      <c r="F33" s="31" t="s">
        <v>54</v>
      </c>
      <c r="G33" s="53" t="s">
        <v>38</v>
      </c>
      <c r="H33" s="34" t="s">
        <v>55</v>
      </c>
      <c r="I33" s="12">
        <v>0</v>
      </c>
      <c r="J33" s="12">
        <v>0</v>
      </c>
      <c r="K33" s="12">
        <v>0</v>
      </c>
      <c r="L33" s="5">
        <v>25</v>
      </c>
      <c r="M33" s="1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15">
      <c r="A34" s="5">
        <v>26</v>
      </c>
      <c r="B34" s="11">
        <v>5875</v>
      </c>
      <c r="C34" s="11">
        <v>5932</v>
      </c>
      <c r="D34" s="11">
        <v>5991</v>
      </c>
      <c r="E34" s="5">
        <v>26</v>
      </c>
      <c r="F34" s="31" t="s">
        <v>54</v>
      </c>
      <c r="G34" s="53" t="s">
        <v>93</v>
      </c>
      <c r="H34" s="31" t="s">
        <v>94</v>
      </c>
      <c r="I34" s="11">
        <v>6051</v>
      </c>
      <c r="J34" s="12">
        <v>6051</v>
      </c>
      <c r="K34" s="12">
        <v>6051</v>
      </c>
      <c r="L34" s="5">
        <v>26</v>
      </c>
      <c r="M34" s="1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15">
      <c r="A35" s="5">
        <v>27</v>
      </c>
      <c r="B35" s="11">
        <v>752</v>
      </c>
      <c r="C35" s="11">
        <v>752</v>
      </c>
      <c r="D35" s="11">
        <v>693</v>
      </c>
      <c r="E35" s="5">
        <v>27</v>
      </c>
      <c r="F35" s="31" t="s">
        <v>54</v>
      </c>
      <c r="G35" s="53" t="s">
        <v>93</v>
      </c>
      <c r="H35" s="31" t="s">
        <v>95</v>
      </c>
      <c r="I35" s="11">
        <v>633.07000000000005</v>
      </c>
      <c r="J35" s="12">
        <v>633</v>
      </c>
      <c r="K35" s="12">
        <v>633</v>
      </c>
      <c r="L35" s="5">
        <v>27</v>
      </c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15">
      <c r="A36" s="5">
        <v>28</v>
      </c>
      <c r="B36" s="11">
        <v>43106</v>
      </c>
      <c r="C36" s="11">
        <v>48451</v>
      </c>
      <c r="D36" s="11">
        <v>48814</v>
      </c>
      <c r="E36" s="5">
        <v>28</v>
      </c>
      <c r="F36" s="31" t="s">
        <v>54</v>
      </c>
      <c r="G36" s="53" t="s">
        <v>93</v>
      </c>
      <c r="H36" s="31" t="s">
        <v>96</v>
      </c>
      <c r="I36" s="11">
        <v>54200</v>
      </c>
      <c r="J36" s="12">
        <v>54200</v>
      </c>
      <c r="K36" s="12">
        <v>54200</v>
      </c>
      <c r="L36" s="5">
        <v>28</v>
      </c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15">
      <c r="A37" s="5">
        <v>29</v>
      </c>
      <c r="B37" s="11">
        <v>25214</v>
      </c>
      <c r="C37" s="11">
        <v>25214</v>
      </c>
      <c r="D37" s="11">
        <v>22851</v>
      </c>
      <c r="E37" s="5">
        <v>29</v>
      </c>
      <c r="F37" s="31" t="s">
        <v>54</v>
      </c>
      <c r="G37" s="53" t="s">
        <v>93</v>
      </c>
      <c r="H37" s="31" t="s">
        <v>97</v>
      </c>
      <c r="I37" s="11">
        <v>20465</v>
      </c>
      <c r="J37" s="12">
        <v>20465</v>
      </c>
      <c r="K37" s="12">
        <v>20465</v>
      </c>
      <c r="L37" s="5">
        <v>29</v>
      </c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15">
      <c r="A38" s="5">
        <v>30</v>
      </c>
      <c r="B38" s="11">
        <v>45313</v>
      </c>
      <c r="C38" s="11">
        <v>46315</v>
      </c>
      <c r="D38" s="11">
        <v>45000</v>
      </c>
      <c r="E38" s="5">
        <v>30</v>
      </c>
      <c r="F38" s="31" t="s">
        <v>54</v>
      </c>
      <c r="G38" s="53" t="s">
        <v>93</v>
      </c>
      <c r="H38" s="31" t="s">
        <v>98</v>
      </c>
      <c r="I38" s="11">
        <v>50000</v>
      </c>
      <c r="J38" s="12">
        <v>50000</v>
      </c>
      <c r="K38" s="12">
        <v>50000</v>
      </c>
      <c r="L38" s="5">
        <v>30</v>
      </c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15">
      <c r="A39" s="5">
        <v>31</v>
      </c>
      <c r="B39" s="11">
        <v>23345</v>
      </c>
      <c r="C39" s="11">
        <v>22329</v>
      </c>
      <c r="D39" s="11">
        <v>19517</v>
      </c>
      <c r="E39" s="5">
        <v>31</v>
      </c>
      <c r="F39" s="31" t="s">
        <v>54</v>
      </c>
      <c r="G39" s="53" t="s">
        <v>93</v>
      </c>
      <c r="H39" s="31" t="s">
        <v>99</v>
      </c>
      <c r="I39" s="11">
        <v>18468</v>
      </c>
      <c r="J39" s="12">
        <v>18468</v>
      </c>
      <c r="K39" s="12">
        <v>18468</v>
      </c>
      <c r="L39" s="5">
        <v>31</v>
      </c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15">
      <c r="A40" s="5">
        <v>32</v>
      </c>
      <c r="B40" s="12">
        <v>0</v>
      </c>
      <c r="C40" s="11">
        <v>0</v>
      </c>
      <c r="D40" s="11">
        <v>65000</v>
      </c>
      <c r="E40" s="5">
        <v>32</v>
      </c>
      <c r="F40" s="31" t="s">
        <v>54</v>
      </c>
      <c r="G40" s="53" t="s">
        <v>93</v>
      </c>
      <c r="H40" s="31" t="s">
        <v>100</v>
      </c>
      <c r="I40" s="11">
        <v>70000</v>
      </c>
      <c r="J40" s="12">
        <v>70000</v>
      </c>
      <c r="K40" s="12">
        <v>70000</v>
      </c>
      <c r="L40" s="5">
        <v>32</v>
      </c>
      <c r="M40" s="1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15">
      <c r="A41" s="5">
        <v>33</v>
      </c>
      <c r="B41" s="12">
        <v>0</v>
      </c>
      <c r="C41" s="11">
        <v>91871</v>
      </c>
      <c r="D41" s="11">
        <v>94243</v>
      </c>
      <c r="E41" s="5">
        <v>33</v>
      </c>
      <c r="F41" s="31" t="s">
        <v>54</v>
      </c>
      <c r="G41" s="60" t="s">
        <v>93</v>
      </c>
      <c r="H41" s="31" t="s">
        <v>101</v>
      </c>
      <c r="I41" s="11">
        <v>91010</v>
      </c>
      <c r="J41" s="12">
        <v>91010</v>
      </c>
      <c r="K41" s="12">
        <v>91010</v>
      </c>
      <c r="L41" s="5">
        <v>33</v>
      </c>
      <c r="M41" s="1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15">
      <c r="A42" s="5">
        <v>34</v>
      </c>
      <c r="B42" s="12">
        <v>0</v>
      </c>
      <c r="C42" s="12">
        <v>0</v>
      </c>
      <c r="D42" s="12">
        <v>0</v>
      </c>
      <c r="E42" s="5">
        <v>34</v>
      </c>
      <c r="F42" s="35"/>
      <c r="G42" s="7"/>
      <c r="H42" s="61" t="s">
        <v>102</v>
      </c>
      <c r="I42" s="12">
        <v>0</v>
      </c>
      <c r="J42" s="12">
        <v>0</v>
      </c>
      <c r="K42" s="12">
        <v>0</v>
      </c>
      <c r="L42" s="5">
        <v>34</v>
      </c>
      <c r="M42" s="1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15">
      <c r="A43" s="5">
        <v>35</v>
      </c>
      <c r="B43" s="12">
        <v>0</v>
      </c>
      <c r="C43" s="12">
        <v>0</v>
      </c>
      <c r="D43" s="11">
        <v>20000</v>
      </c>
      <c r="E43" s="5">
        <v>35</v>
      </c>
      <c r="F43" s="31" t="s">
        <v>54</v>
      </c>
      <c r="G43" s="31" t="s">
        <v>64</v>
      </c>
      <c r="H43" s="62"/>
      <c r="I43" s="11">
        <v>20000</v>
      </c>
      <c r="J43" s="12">
        <v>0</v>
      </c>
      <c r="K43" s="12">
        <v>20000</v>
      </c>
      <c r="L43" s="5">
        <v>35</v>
      </c>
      <c r="M43" s="1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15">
      <c r="A44" s="5">
        <v>36</v>
      </c>
      <c r="B44" s="12">
        <v>0</v>
      </c>
      <c r="C44" s="12">
        <v>0</v>
      </c>
      <c r="D44" s="12">
        <v>0</v>
      </c>
      <c r="E44" s="5">
        <v>36</v>
      </c>
      <c r="F44" s="31" t="s">
        <v>54</v>
      </c>
      <c r="G44" s="31" t="s">
        <v>103</v>
      </c>
      <c r="H44" s="61" t="s">
        <v>104</v>
      </c>
      <c r="I44" s="12">
        <v>0</v>
      </c>
      <c r="J44" s="12">
        <v>354986</v>
      </c>
      <c r="K44" s="12">
        <v>354986</v>
      </c>
      <c r="L44" s="5">
        <v>36</v>
      </c>
      <c r="M44" s="16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15">
      <c r="A45" s="5">
        <v>37</v>
      </c>
      <c r="B45" s="12">
        <v>0</v>
      </c>
      <c r="C45" s="12">
        <v>0</v>
      </c>
      <c r="D45" s="12">
        <v>0</v>
      </c>
      <c r="E45" s="5">
        <v>37</v>
      </c>
      <c r="F45" s="35"/>
      <c r="G45" s="7"/>
      <c r="H45" s="62"/>
      <c r="I45" s="12">
        <v>0</v>
      </c>
      <c r="J45" s="12">
        <v>0</v>
      </c>
      <c r="K45" s="12">
        <v>0</v>
      </c>
      <c r="L45" s="5">
        <v>37</v>
      </c>
      <c r="M45" s="4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15">
      <c r="A46" s="5">
        <v>38</v>
      </c>
      <c r="B46" s="11">
        <v>551409</v>
      </c>
      <c r="C46" s="11">
        <v>450543</v>
      </c>
      <c r="D46" s="6" t="s">
        <v>15</v>
      </c>
      <c r="E46" s="5">
        <v>38</v>
      </c>
      <c r="F46" s="124" t="s">
        <v>65</v>
      </c>
      <c r="G46" s="110"/>
      <c r="H46" s="105"/>
      <c r="I46" s="6" t="s">
        <v>15</v>
      </c>
      <c r="J46" s="8" t="s">
        <v>15</v>
      </c>
      <c r="K46" s="8" t="s">
        <v>15</v>
      </c>
      <c r="L46" s="5">
        <v>38</v>
      </c>
      <c r="M46" s="63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15">
      <c r="A47" s="5">
        <v>39</v>
      </c>
      <c r="B47" s="50" t="s">
        <v>15</v>
      </c>
      <c r="C47" s="6" t="s">
        <v>15</v>
      </c>
      <c r="D47" s="19">
        <v>332585</v>
      </c>
      <c r="E47" s="5">
        <v>39</v>
      </c>
      <c r="F47" s="125" t="s">
        <v>66</v>
      </c>
      <c r="G47" s="126"/>
      <c r="H47" s="127"/>
      <c r="I47" s="11">
        <v>320405</v>
      </c>
      <c r="J47" s="8">
        <v>188571</v>
      </c>
      <c r="K47" s="8">
        <v>147071</v>
      </c>
      <c r="L47" s="5">
        <v>39</v>
      </c>
      <c r="M47" s="63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5">
        <v>40</v>
      </c>
      <c r="B48" s="21">
        <f t="shared" ref="B48:C48" si="5">SUM(B24:B46)</f>
        <v>3336431</v>
      </c>
      <c r="C48" s="43">
        <f t="shared" si="5"/>
        <v>910613</v>
      </c>
      <c r="D48" s="39">
        <f>SUM(D24:D47)</f>
        <v>879694</v>
      </c>
      <c r="E48" s="5">
        <v>40</v>
      </c>
      <c r="F48" s="128" t="s">
        <v>67</v>
      </c>
      <c r="G48" s="122"/>
      <c r="H48" s="123"/>
      <c r="I48" s="38">
        <f t="shared" ref="I48:J48" si="6">SUM(I25:I47)</f>
        <v>883232.07000000007</v>
      </c>
      <c r="J48" s="65">
        <f t="shared" si="6"/>
        <v>1059564</v>
      </c>
      <c r="K48" s="65">
        <f t="shared" ref="K48" si="7">SUM(K25:K47)</f>
        <v>1059564</v>
      </c>
      <c r="L48" s="5">
        <v>40</v>
      </c>
      <c r="M48" s="63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66" t="s">
        <v>68</v>
      </c>
      <c r="B49" s="67"/>
      <c r="C49" s="42"/>
      <c r="D49" s="42"/>
      <c r="E49" s="5"/>
      <c r="F49" s="135"/>
      <c r="G49" s="110"/>
      <c r="H49" s="105"/>
      <c r="I49" s="42"/>
      <c r="J49" s="42"/>
      <c r="K49" s="42"/>
      <c r="L49" s="5"/>
      <c r="M49" s="63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1">
    <mergeCell ref="J2:K2"/>
    <mergeCell ref="J3:K3"/>
    <mergeCell ref="M3:M6"/>
    <mergeCell ref="L4:L7"/>
    <mergeCell ref="J5:J7"/>
    <mergeCell ref="K5:K7"/>
    <mergeCell ref="B6:B7"/>
    <mergeCell ref="C6:C7"/>
    <mergeCell ref="A1:B1"/>
    <mergeCell ref="E1:H1"/>
    <mergeCell ref="J1:K1"/>
    <mergeCell ref="A2:B2"/>
    <mergeCell ref="E2:H2"/>
    <mergeCell ref="A4:A7"/>
    <mergeCell ref="I5:I7"/>
    <mergeCell ref="E4:H7"/>
    <mergeCell ref="D5:D7"/>
    <mergeCell ref="A3:B3"/>
    <mergeCell ref="B4:D4"/>
    <mergeCell ref="E3:H3"/>
    <mergeCell ref="I4:K4"/>
    <mergeCell ref="B5:C5"/>
    <mergeCell ref="F8:H8"/>
    <mergeCell ref="F9:H9"/>
    <mergeCell ref="F10:H10"/>
    <mergeCell ref="F11:H11"/>
    <mergeCell ref="F13:H13"/>
    <mergeCell ref="F48:H48"/>
    <mergeCell ref="F49:H49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46:H46"/>
    <mergeCell ref="F47:H47"/>
  </mergeCells>
  <pageMargins left="0.24" right="0.21" top="0.26" bottom="0.25" header="0" footer="0"/>
  <pageSetup scale="91" orientation="landscape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K1" sqref="K1"/>
    </sheetView>
  </sheetViews>
  <sheetFormatPr baseColWidth="10" defaultColWidth="12.6640625" defaultRowHeight="15" customHeight="1" x14ac:dyDescent="0.15"/>
  <cols>
    <col min="1" max="1" width="2.6640625" customWidth="1"/>
    <col min="2" max="4" width="13.6640625" customWidth="1"/>
    <col min="5" max="5" width="3" customWidth="1"/>
    <col min="6" max="6" width="11.83203125" customWidth="1"/>
    <col min="7" max="7" width="10" customWidth="1"/>
    <col min="8" max="8" width="24" customWidth="1"/>
    <col min="9" max="11" width="13.33203125" customWidth="1"/>
    <col min="12" max="12" width="2.6640625" customWidth="1"/>
    <col min="13" max="13" width="3.5" customWidth="1"/>
    <col min="14" max="26" width="8.83203125" customWidth="1"/>
  </cols>
  <sheetData>
    <row r="1" spans="1:26" ht="15" customHeight="1" x14ac:dyDescent="0.15">
      <c r="A1" s="151" t="s">
        <v>105</v>
      </c>
      <c r="B1" s="152"/>
      <c r="C1" s="68"/>
      <c r="D1" s="68"/>
      <c r="E1" s="69"/>
      <c r="F1" s="69"/>
      <c r="G1" s="69"/>
      <c r="H1" s="69"/>
      <c r="I1" s="69"/>
      <c r="J1" s="69"/>
      <c r="K1" s="70">
        <v>45818</v>
      </c>
      <c r="L1" s="71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15">
      <c r="A2" s="153" t="s">
        <v>106</v>
      </c>
      <c r="B2" s="154"/>
      <c r="C2" s="72"/>
      <c r="D2" s="72"/>
      <c r="E2" s="155" t="s">
        <v>107</v>
      </c>
      <c r="F2" s="156"/>
      <c r="G2" s="156"/>
      <c r="H2" s="154"/>
      <c r="I2" s="73" t="s">
        <v>108</v>
      </c>
      <c r="J2" s="74"/>
      <c r="K2" s="74"/>
      <c r="L2" s="75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15">
      <c r="A3" s="162" t="s">
        <v>109</v>
      </c>
      <c r="B3" s="156"/>
      <c r="C3" s="156"/>
      <c r="D3" s="154"/>
      <c r="E3" s="155" t="s">
        <v>1</v>
      </c>
      <c r="F3" s="156"/>
      <c r="G3" s="156"/>
      <c r="H3" s="154"/>
      <c r="I3" s="73" t="s">
        <v>110</v>
      </c>
      <c r="J3" s="76"/>
      <c r="K3" s="76"/>
      <c r="L3" s="75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162" t="s">
        <v>111</v>
      </c>
      <c r="B4" s="156"/>
      <c r="C4" s="156"/>
      <c r="D4" s="154"/>
      <c r="E4" s="157" t="s">
        <v>112</v>
      </c>
      <c r="F4" s="158"/>
      <c r="G4" s="158"/>
      <c r="H4" s="159"/>
      <c r="I4" s="77" t="s">
        <v>113</v>
      </c>
      <c r="J4" s="78">
        <v>2027</v>
      </c>
      <c r="K4" s="76"/>
      <c r="L4" s="79"/>
      <c r="M4" s="100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15">
      <c r="A5" s="162" t="s">
        <v>114</v>
      </c>
      <c r="B5" s="156"/>
      <c r="C5" s="156"/>
      <c r="D5" s="154"/>
      <c r="E5" s="160"/>
      <c r="F5" s="119"/>
      <c r="G5" s="119"/>
      <c r="H5" s="161"/>
      <c r="I5" s="76"/>
      <c r="J5" s="148"/>
      <c r="K5" s="143"/>
      <c r="L5" s="79"/>
      <c r="M5" s="9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15">
      <c r="A6" s="144"/>
      <c r="B6" s="145"/>
      <c r="C6" s="145"/>
      <c r="D6" s="146"/>
      <c r="E6" s="142"/>
      <c r="F6" s="110"/>
      <c r="G6" s="110"/>
      <c r="H6" s="143"/>
      <c r="I6" s="80"/>
      <c r="J6" s="149" t="s">
        <v>4</v>
      </c>
      <c r="K6" s="143"/>
      <c r="L6" s="81"/>
      <c r="M6" s="9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15">
      <c r="A7" s="147"/>
      <c r="B7" s="109" t="s">
        <v>5</v>
      </c>
      <c r="C7" s="110"/>
      <c r="D7" s="105"/>
      <c r="E7" s="112" t="s">
        <v>6</v>
      </c>
      <c r="F7" s="113"/>
      <c r="G7" s="113"/>
      <c r="H7" s="114"/>
      <c r="I7" s="109" t="s">
        <v>115</v>
      </c>
      <c r="J7" s="110"/>
      <c r="K7" s="105"/>
      <c r="L7" s="150"/>
      <c r="M7" s="10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15">
      <c r="A8" s="98"/>
      <c r="B8" s="124" t="s">
        <v>8</v>
      </c>
      <c r="C8" s="105"/>
      <c r="D8" s="102" t="s">
        <v>116</v>
      </c>
      <c r="E8" s="115"/>
      <c r="F8" s="116"/>
      <c r="G8" s="116"/>
      <c r="H8" s="117"/>
      <c r="I8" s="102" t="s">
        <v>10</v>
      </c>
      <c r="J8" s="102" t="s">
        <v>11</v>
      </c>
      <c r="K8" s="102" t="s">
        <v>12</v>
      </c>
      <c r="L8" s="98"/>
      <c r="M8" s="9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15">
      <c r="A9" s="98"/>
      <c r="B9" s="102" t="s">
        <v>117</v>
      </c>
      <c r="C9" s="102" t="s">
        <v>118</v>
      </c>
      <c r="D9" s="98"/>
      <c r="E9" s="115"/>
      <c r="F9" s="116"/>
      <c r="G9" s="116"/>
      <c r="H9" s="117"/>
      <c r="I9" s="98"/>
      <c r="J9" s="98"/>
      <c r="K9" s="98"/>
      <c r="L9" s="98"/>
      <c r="M9" s="1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15">
      <c r="A10" s="99"/>
      <c r="B10" s="99"/>
      <c r="C10" s="99"/>
      <c r="D10" s="99"/>
      <c r="E10" s="118"/>
      <c r="F10" s="119"/>
      <c r="G10" s="119"/>
      <c r="H10" s="120"/>
      <c r="I10" s="99"/>
      <c r="J10" s="99"/>
      <c r="K10" s="99"/>
      <c r="L10" s="99"/>
      <c r="M10" s="15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15">
      <c r="A11" s="5">
        <v>1</v>
      </c>
      <c r="B11" s="6" t="s">
        <v>15</v>
      </c>
      <c r="C11" s="6" t="s">
        <v>15</v>
      </c>
      <c r="D11" s="6" t="s">
        <v>15</v>
      </c>
      <c r="E11" s="7">
        <v>1</v>
      </c>
      <c r="F11" s="129" t="s">
        <v>16</v>
      </c>
      <c r="G11" s="110"/>
      <c r="H11" s="105"/>
      <c r="I11" s="6" t="s">
        <v>15</v>
      </c>
      <c r="J11" s="6" t="s">
        <v>15</v>
      </c>
      <c r="K11" s="6" t="s">
        <v>15</v>
      </c>
      <c r="L11" s="7">
        <v>1</v>
      </c>
      <c r="M11" s="16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15">
      <c r="A12" s="5">
        <v>2</v>
      </c>
      <c r="B12" s="11">
        <v>612240</v>
      </c>
      <c r="C12" s="11">
        <v>390072</v>
      </c>
      <c r="D12" s="11">
        <v>415000</v>
      </c>
      <c r="E12" s="5">
        <v>2</v>
      </c>
      <c r="F12" s="130" t="s">
        <v>73</v>
      </c>
      <c r="G12" s="110"/>
      <c r="H12" s="105"/>
      <c r="I12" s="11">
        <v>489000</v>
      </c>
      <c r="J12" s="12">
        <v>489000</v>
      </c>
      <c r="K12" s="12">
        <v>489000</v>
      </c>
      <c r="L12" s="5">
        <v>2</v>
      </c>
      <c r="M12" s="1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15">
      <c r="A13" s="5">
        <v>3</v>
      </c>
      <c r="B13" s="11"/>
      <c r="C13" s="11"/>
      <c r="D13" s="11"/>
      <c r="E13" s="5">
        <v>3</v>
      </c>
      <c r="F13" s="130" t="s">
        <v>119</v>
      </c>
      <c r="G13" s="110"/>
      <c r="H13" s="105"/>
      <c r="I13" s="11"/>
      <c r="J13" s="12"/>
      <c r="K13" s="12"/>
      <c r="L13" s="5">
        <v>3</v>
      </c>
      <c r="M13" s="1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15">
      <c r="A14" s="5">
        <v>4</v>
      </c>
      <c r="B14" s="11"/>
      <c r="C14" s="11"/>
      <c r="D14" s="11"/>
      <c r="E14" s="5">
        <v>4</v>
      </c>
      <c r="F14" s="140"/>
      <c r="G14" s="110"/>
      <c r="H14" s="105"/>
      <c r="I14" s="11"/>
      <c r="J14" s="12"/>
      <c r="K14" s="12"/>
      <c r="L14" s="5">
        <v>4</v>
      </c>
      <c r="M14" s="1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15">
      <c r="A15" s="5">
        <v>5</v>
      </c>
      <c r="B15" s="11">
        <v>37832</v>
      </c>
      <c r="C15" s="11">
        <v>41919</v>
      </c>
      <c r="D15" s="11">
        <v>12000</v>
      </c>
      <c r="E15" s="5">
        <v>5</v>
      </c>
      <c r="F15" s="130" t="s">
        <v>18</v>
      </c>
      <c r="G15" s="110"/>
      <c r="H15" s="105"/>
      <c r="I15" s="11">
        <v>37000</v>
      </c>
      <c r="J15" s="12">
        <v>32000</v>
      </c>
      <c r="K15" s="12">
        <v>32000</v>
      </c>
      <c r="L15" s="5">
        <v>5</v>
      </c>
      <c r="M15" s="15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15">
      <c r="A16" s="5">
        <v>6</v>
      </c>
      <c r="B16" s="17" t="s">
        <v>82</v>
      </c>
      <c r="C16" s="11"/>
      <c r="D16" s="11"/>
      <c r="E16" s="5">
        <v>6</v>
      </c>
      <c r="F16" s="130" t="s">
        <v>120</v>
      </c>
      <c r="G16" s="110"/>
      <c r="H16" s="105"/>
      <c r="I16" s="11"/>
      <c r="J16" s="12"/>
      <c r="K16" s="12"/>
      <c r="L16" s="5">
        <v>6</v>
      </c>
      <c r="M16" s="1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15">
      <c r="A17" s="5">
        <v>7</v>
      </c>
      <c r="B17" s="11"/>
      <c r="C17" s="11"/>
      <c r="D17" s="11"/>
      <c r="E17" s="5">
        <v>7</v>
      </c>
      <c r="F17" s="140"/>
      <c r="G17" s="110"/>
      <c r="H17" s="105"/>
      <c r="I17" s="11"/>
      <c r="J17" s="12"/>
      <c r="K17" s="12"/>
      <c r="L17" s="5">
        <v>7</v>
      </c>
      <c r="M17" s="1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15">
      <c r="A18" s="5">
        <v>8</v>
      </c>
      <c r="B18" s="11"/>
      <c r="C18" s="11"/>
      <c r="D18" s="11"/>
      <c r="E18" s="5">
        <v>8</v>
      </c>
      <c r="F18" s="140"/>
      <c r="G18" s="110"/>
      <c r="H18" s="105"/>
      <c r="I18" s="11"/>
      <c r="J18" s="12"/>
      <c r="K18" s="12"/>
      <c r="L18" s="5">
        <v>8</v>
      </c>
      <c r="M18" s="1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15">
      <c r="A19" s="5">
        <v>9</v>
      </c>
      <c r="B19" s="11"/>
      <c r="C19" s="11"/>
      <c r="D19" s="11"/>
      <c r="E19" s="5">
        <v>9</v>
      </c>
      <c r="F19" s="140"/>
      <c r="G19" s="110"/>
      <c r="H19" s="105"/>
      <c r="I19" s="11"/>
      <c r="J19" s="12"/>
      <c r="K19" s="12"/>
      <c r="L19" s="5">
        <v>9</v>
      </c>
      <c r="M19" s="4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15">
      <c r="A20" s="5">
        <v>10</v>
      </c>
      <c r="B20" s="11">
        <f t="shared" ref="B20:D20" si="0">SUM(B12:B19)</f>
        <v>650072</v>
      </c>
      <c r="C20" s="11">
        <f t="shared" si="0"/>
        <v>431991</v>
      </c>
      <c r="D20" s="11">
        <f t="shared" si="0"/>
        <v>427000</v>
      </c>
      <c r="E20" s="5">
        <v>10</v>
      </c>
      <c r="F20" s="130" t="s">
        <v>24</v>
      </c>
      <c r="G20" s="110"/>
      <c r="H20" s="105"/>
      <c r="I20" s="11">
        <f t="shared" ref="I20:J20" si="1">SUM(I12:I19)</f>
        <v>526000</v>
      </c>
      <c r="J20" s="12">
        <f t="shared" si="1"/>
        <v>521000</v>
      </c>
      <c r="K20" s="12">
        <f t="shared" ref="K20" si="2">SUM(K12:K19)</f>
        <v>521000</v>
      </c>
      <c r="L20" s="5">
        <v>10</v>
      </c>
      <c r="M20" s="1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15">
      <c r="A21" s="5">
        <v>11</v>
      </c>
      <c r="B21" s="17" t="s">
        <v>121</v>
      </c>
      <c r="C21" s="17" t="s">
        <v>122</v>
      </c>
      <c r="D21" s="11">
        <v>0</v>
      </c>
      <c r="E21" s="5">
        <v>11</v>
      </c>
      <c r="F21" s="130" t="s">
        <v>25</v>
      </c>
      <c r="G21" s="110"/>
      <c r="H21" s="105"/>
      <c r="I21" s="13">
        <v>0</v>
      </c>
      <c r="J21" s="12">
        <v>0</v>
      </c>
      <c r="K21" s="12">
        <v>0</v>
      </c>
      <c r="L21" s="5">
        <v>11</v>
      </c>
      <c r="M21" s="1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15">
      <c r="A22" s="18">
        <v>12</v>
      </c>
      <c r="B22" s="50" t="s">
        <v>82</v>
      </c>
      <c r="C22" s="36"/>
      <c r="D22" s="6" t="s">
        <v>15</v>
      </c>
      <c r="E22" s="18">
        <v>12</v>
      </c>
      <c r="F22" s="131" t="s">
        <v>26</v>
      </c>
      <c r="G22" s="126"/>
      <c r="H22" s="127"/>
      <c r="I22" s="6" t="s">
        <v>15</v>
      </c>
      <c r="J22" s="6" t="s">
        <v>15</v>
      </c>
      <c r="K22" s="6" t="s">
        <v>15</v>
      </c>
      <c r="L22" s="18">
        <v>12</v>
      </c>
      <c r="M22" s="1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 x14ac:dyDescent="0.15">
      <c r="A23" s="82">
        <v>13</v>
      </c>
      <c r="B23" s="39">
        <f t="shared" ref="B23:D23" si="3">SUM(B20:B22)</f>
        <v>650072</v>
      </c>
      <c r="C23" s="39">
        <f t="shared" si="3"/>
        <v>431991</v>
      </c>
      <c r="D23" s="83">
        <f t="shared" si="3"/>
        <v>427000</v>
      </c>
      <c r="E23" s="82">
        <v>13</v>
      </c>
      <c r="F23" s="132" t="s">
        <v>27</v>
      </c>
      <c r="G23" s="133"/>
      <c r="H23" s="134"/>
      <c r="I23" s="43">
        <f t="shared" ref="I23:K23" si="4">SUM(I20:I22)</f>
        <v>526000</v>
      </c>
      <c r="J23" s="43">
        <f t="shared" si="4"/>
        <v>521000</v>
      </c>
      <c r="K23" s="83">
        <f t="shared" si="4"/>
        <v>521000</v>
      </c>
      <c r="L23" s="82">
        <v>13</v>
      </c>
      <c r="M23" s="1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15">
      <c r="A24" s="5">
        <v>14</v>
      </c>
      <c r="B24" s="6" t="s">
        <v>15</v>
      </c>
      <c r="C24" s="6" t="s">
        <v>15</v>
      </c>
      <c r="D24" s="6" t="s">
        <v>15</v>
      </c>
      <c r="E24" s="7">
        <v>14</v>
      </c>
      <c r="F24" s="121" t="s">
        <v>28</v>
      </c>
      <c r="G24" s="122"/>
      <c r="H24" s="123"/>
      <c r="I24" s="6" t="s">
        <v>15</v>
      </c>
      <c r="J24" s="6" t="s">
        <v>15</v>
      </c>
      <c r="K24" s="6" t="s">
        <v>15</v>
      </c>
      <c r="L24" s="7">
        <v>14</v>
      </c>
      <c r="M24" s="16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 x14ac:dyDescent="0.15">
      <c r="A25" s="5">
        <v>15</v>
      </c>
      <c r="B25" s="7"/>
      <c r="C25" s="7"/>
      <c r="D25" s="7"/>
      <c r="E25" s="5">
        <v>15</v>
      </c>
      <c r="F25" s="30" t="s">
        <v>123</v>
      </c>
      <c r="G25" s="30" t="s">
        <v>30</v>
      </c>
      <c r="H25" s="30" t="s">
        <v>31</v>
      </c>
      <c r="I25" s="7"/>
      <c r="J25" s="7"/>
      <c r="K25" s="7"/>
      <c r="L25" s="5">
        <v>15</v>
      </c>
      <c r="M25" s="1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15">
      <c r="A26" s="5">
        <v>16</v>
      </c>
      <c r="B26" s="11"/>
      <c r="C26" s="11"/>
      <c r="D26" s="11"/>
      <c r="E26" s="5">
        <v>16</v>
      </c>
      <c r="F26" s="7"/>
      <c r="G26" s="7"/>
      <c r="H26" s="62"/>
      <c r="I26" s="11"/>
      <c r="J26" s="11"/>
      <c r="K26" s="11"/>
      <c r="L26" s="5">
        <v>16</v>
      </c>
      <c r="M26" s="1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15">
      <c r="A27" s="5">
        <v>17</v>
      </c>
      <c r="B27" s="11"/>
      <c r="C27" s="11"/>
      <c r="D27" s="11"/>
      <c r="E27" s="5">
        <v>17</v>
      </c>
      <c r="F27" s="7"/>
      <c r="G27" s="7"/>
      <c r="H27" s="62"/>
      <c r="I27" s="11"/>
      <c r="J27" s="11"/>
      <c r="K27" s="11"/>
      <c r="L27" s="5">
        <v>17</v>
      </c>
      <c r="M27" s="1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15">
      <c r="A28" s="5">
        <v>18</v>
      </c>
      <c r="B28" s="11"/>
      <c r="C28" s="11"/>
      <c r="D28" s="11"/>
      <c r="E28" s="5">
        <v>18</v>
      </c>
      <c r="F28" s="7"/>
      <c r="G28" s="7"/>
      <c r="H28" s="62"/>
      <c r="I28" s="11"/>
      <c r="J28" s="11"/>
      <c r="K28" s="11"/>
      <c r="L28" s="5">
        <v>18</v>
      </c>
      <c r="M28" s="1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15">
      <c r="A29" s="5">
        <v>19</v>
      </c>
      <c r="B29" s="11"/>
      <c r="C29" s="11"/>
      <c r="D29" s="11"/>
      <c r="E29" s="5">
        <v>19</v>
      </c>
      <c r="F29" s="7"/>
      <c r="G29" s="7"/>
      <c r="H29" s="62"/>
      <c r="I29" s="11"/>
      <c r="J29" s="11"/>
      <c r="K29" s="11"/>
      <c r="L29" s="5">
        <v>19</v>
      </c>
      <c r="M29" s="16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15">
      <c r="A30" s="5">
        <v>20</v>
      </c>
      <c r="B30" s="11"/>
      <c r="C30" s="11"/>
      <c r="D30" s="11"/>
      <c r="E30" s="5">
        <v>20</v>
      </c>
      <c r="F30" s="7"/>
      <c r="G30" s="7"/>
      <c r="H30" s="62"/>
      <c r="I30" s="11"/>
      <c r="J30" s="11"/>
      <c r="K30" s="11"/>
      <c r="L30" s="5">
        <v>20</v>
      </c>
      <c r="M30" s="1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15">
      <c r="A31" s="5">
        <v>21</v>
      </c>
      <c r="B31" s="11"/>
      <c r="C31" s="11"/>
      <c r="D31" s="11"/>
      <c r="E31" s="5">
        <v>21</v>
      </c>
      <c r="F31" s="7"/>
      <c r="G31" s="7"/>
      <c r="H31" s="62"/>
      <c r="I31" s="11"/>
      <c r="J31" s="11"/>
      <c r="K31" s="11"/>
      <c r="L31" s="5">
        <v>21</v>
      </c>
      <c r="M31" s="16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15">
      <c r="A32" s="5">
        <v>22</v>
      </c>
      <c r="B32" s="11"/>
      <c r="C32" s="11"/>
      <c r="D32" s="11"/>
      <c r="E32" s="5">
        <v>22</v>
      </c>
      <c r="F32" s="7"/>
      <c r="G32" s="7"/>
      <c r="H32" s="62"/>
      <c r="I32" s="11"/>
      <c r="J32" s="11"/>
      <c r="K32" s="11"/>
      <c r="L32" s="5">
        <v>22</v>
      </c>
      <c r="M32" s="16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15">
      <c r="A33" s="5">
        <v>23</v>
      </c>
      <c r="B33" s="11"/>
      <c r="C33" s="11"/>
      <c r="D33" s="11"/>
      <c r="E33" s="5">
        <v>23</v>
      </c>
      <c r="F33" s="7"/>
      <c r="G33" s="7"/>
      <c r="H33" s="62"/>
      <c r="I33" s="11"/>
      <c r="J33" s="11"/>
      <c r="K33" s="11"/>
      <c r="L33" s="5">
        <v>23</v>
      </c>
      <c r="M33" s="1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15">
      <c r="A34" s="5">
        <v>24</v>
      </c>
      <c r="B34" s="11"/>
      <c r="C34" s="11"/>
      <c r="D34" s="11"/>
      <c r="E34" s="5">
        <v>24</v>
      </c>
      <c r="F34" s="7"/>
      <c r="G34" s="7"/>
      <c r="H34" s="62"/>
      <c r="I34" s="11"/>
      <c r="J34" s="11"/>
      <c r="K34" s="11"/>
      <c r="L34" s="5">
        <v>24</v>
      </c>
      <c r="M34" s="1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15">
      <c r="A35" s="5">
        <v>25</v>
      </c>
      <c r="B35" s="11"/>
      <c r="C35" s="11"/>
      <c r="D35" s="11"/>
      <c r="E35" s="5">
        <v>25</v>
      </c>
      <c r="F35" s="7"/>
      <c r="G35" s="7"/>
      <c r="H35" s="62"/>
      <c r="I35" s="11"/>
      <c r="J35" s="11"/>
      <c r="K35" s="11"/>
      <c r="L35" s="5">
        <v>25</v>
      </c>
      <c r="M35" s="1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15">
      <c r="A36" s="5">
        <v>26</v>
      </c>
      <c r="B36" s="11">
        <v>260000</v>
      </c>
      <c r="C36" s="11"/>
      <c r="D36" s="11"/>
      <c r="E36" s="5">
        <v>26</v>
      </c>
      <c r="F36" s="6" t="s">
        <v>124</v>
      </c>
      <c r="G36" s="6" t="s">
        <v>125</v>
      </c>
      <c r="H36" s="84" t="s">
        <v>126</v>
      </c>
      <c r="I36" s="11">
        <v>200000</v>
      </c>
      <c r="J36" s="11">
        <v>200000</v>
      </c>
      <c r="K36" s="11">
        <v>200000</v>
      </c>
      <c r="L36" s="5">
        <v>26</v>
      </c>
      <c r="M36" s="1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15">
      <c r="A37" s="5">
        <v>27</v>
      </c>
      <c r="B37" s="11"/>
      <c r="C37" s="11"/>
      <c r="D37" s="11"/>
      <c r="E37" s="5">
        <v>27</v>
      </c>
      <c r="F37" s="7"/>
      <c r="G37" s="7"/>
      <c r="H37" s="62"/>
      <c r="I37" s="11"/>
      <c r="J37" s="11"/>
      <c r="K37" s="11"/>
      <c r="L37" s="5">
        <v>27</v>
      </c>
      <c r="M37" s="1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15">
      <c r="A38" s="5">
        <v>28</v>
      </c>
      <c r="B38" s="64"/>
      <c r="C38" s="64"/>
      <c r="D38" s="64"/>
      <c r="E38" s="5">
        <v>28</v>
      </c>
      <c r="F38" s="7"/>
      <c r="G38" s="7"/>
      <c r="H38" s="62"/>
      <c r="I38" s="11"/>
      <c r="J38" s="11"/>
      <c r="K38" s="11"/>
      <c r="L38" s="5">
        <v>28</v>
      </c>
      <c r="M38" s="16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15">
      <c r="A39" s="5">
        <v>29</v>
      </c>
      <c r="B39" s="7">
        <v>390072</v>
      </c>
      <c r="C39" s="7">
        <v>431991</v>
      </c>
      <c r="D39" s="6" t="s">
        <v>15</v>
      </c>
      <c r="E39" s="5">
        <v>29</v>
      </c>
      <c r="F39" s="130" t="s">
        <v>65</v>
      </c>
      <c r="G39" s="110"/>
      <c r="H39" s="105"/>
      <c r="I39" s="6" t="s">
        <v>15</v>
      </c>
      <c r="J39" s="6" t="s">
        <v>15</v>
      </c>
      <c r="K39" s="6" t="s">
        <v>15</v>
      </c>
      <c r="L39" s="5">
        <v>29</v>
      </c>
      <c r="M39" s="16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15">
      <c r="A40" s="5">
        <v>30</v>
      </c>
      <c r="B40" s="7"/>
      <c r="C40" s="7"/>
      <c r="D40" s="11">
        <v>427000</v>
      </c>
      <c r="E40" s="5">
        <v>30</v>
      </c>
      <c r="F40" s="125" t="s">
        <v>127</v>
      </c>
      <c r="G40" s="126"/>
      <c r="H40" s="127"/>
      <c r="I40" s="11"/>
      <c r="J40" s="11">
        <v>200000</v>
      </c>
      <c r="K40" s="11">
        <v>200000</v>
      </c>
      <c r="L40" s="5">
        <v>30</v>
      </c>
      <c r="M40" s="16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15">
      <c r="A41" s="5">
        <v>31</v>
      </c>
      <c r="B41" s="6" t="s">
        <v>15</v>
      </c>
      <c r="C41" s="85" t="s">
        <v>15</v>
      </c>
      <c r="D41" s="86">
        <v>0</v>
      </c>
      <c r="E41" s="18">
        <v>31</v>
      </c>
      <c r="F41" s="141" t="s">
        <v>66</v>
      </c>
      <c r="G41" s="133"/>
      <c r="H41" s="134"/>
      <c r="I41" s="86">
        <v>326000</v>
      </c>
      <c r="J41" s="19">
        <v>121000</v>
      </c>
      <c r="K41" s="19">
        <v>121000</v>
      </c>
      <c r="L41" s="18">
        <v>31</v>
      </c>
      <c r="M41" s="16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x14ac:dyDescent="0.15">
      <c r="A42" s="37">
        <v>32</v>
      </c>
      <c r="B42" s="43">
        <f t="shared" ref="B42:C42" si="5">SUM(B25:B39)</f>
        <v>650072</v>
      </c>
      <c r="C42" s="43">
        <f t="shared" si="5"/>
        <v>431991</v>
      </c>
      <c r="D42" s="51">
        <f>SUM(D25:D41)</f>
        <v>427000</v>
      </c>
      <c r="E42" s="82">
        <v>32</v>
      </c>
      <c r="F42" s="128" t="s">
        <v>67</v>
      </c>
      <c r="G42" s="122"/>
      <c r="H42" s="123"/>
      <c r="I42" s="39">
        <f t="shared" ref="I42:J42" si="6">SUM(I25:I41)</f>
        <v>526000</v>
      </c>
      <c r="J42" s="39">
        <f t="shared" si="6"/>
        <v>521000</v>
      </c>
      <c r="K42" s="39">
        <f t="shared" ref="K42" si="7">SUM(K25:K41)</f>
        <v>521000</v>
      </c>
      <c r="L42" s="82">
        <v>32</v>
      </c>
      <c r="M42" s="16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 x14ac:dyDescent="0.15">
      <c r="A43" s="87" t="s">
        <v>128</v>
      </c>
      <c r="B43" s="88"/>
      <c r="C43" s="88"/>
      <c r="D43" s="43"/>
      <c r="E43" s="37"/>
      <c r="F43" s="139"/>
      <c r="G43" s="110"/>
      <c r="H43" s="105"/>
      <c r="I43" s="43"/>
      <c r="J43" s="43"/>
      <c r="K43" s="43"/>
      <c r="L43" s="37"/>
      <c r="M43" s="1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4">
    <mergeCell ref="K8:K10"/>
    <mergeCell ref="A1:B1"/>
    <mergeCell ref="A2:B2"/>
    <mergeCell ref="E2:H2"/>
    <mergeCell ref="E3:H3"/>
    <mergeCell ref="E4:H5"/>
    <mergeCell ref="A3:D3"/>
    <mergeCell ref="A4:D4"/>
    <mergeCell ref="A5:D5"/>
    <mergeCell ref="M4:M7"/>
    <mergeCell ref="E6:H6"/>
    <mergeCell ref="I7:K7"/>
    <mergeCell ref="B9:B10"/>
    <mergeCell ref="C9:C10"/>
    <mergeCell ref="A6:D6"/>
    <mergeCell ref="A7:A10"/>
    <mergeCell ref="B7:D7"/>
    <mergeCell ref="E7:H10"/>
    <mergeCell ref="B8:C8"/>
    <mergeCell ref="D8:D10"/>
    <mergeCell ref="J5:K5"/>
    <mergeCell ref="J6:K6"/>
    <mergeCell ref="L7:L10"/>
    <mergeCell ref="I8:I10"/>
    <mergeCell ref="J8:J10"/>
    <mergeCell ref="F11:H11"/>
    <mergeCell ref="F12:H12"/>
    <mergeCell ref="F13:H13"/>
    <mergeCell ref="F14:H14"/>
    <mergeCell ref="F15:H15"/>
    <mergeCell ref="F16:H16"/>
    <mergeCell ref="F17:H17"/>
    <mergeCell ref="F39:H39"/>
    <mergeCell ref="F40:H40"/>
    <mergeCell ref="F41:H41"/>
    <mergeCell ref="F42:H42"/>
    <mergeCell ref="F43:H43"/>
    <mergeCell ref="F18:H18"/>
    <mergeCell ref="F19:H19"/>
    <mergeCell ref="F20:H20"/>
    <mergeCell ref="F21:H21"/>
    <mergeCell ref="F22:H22"/>
    <mergeCell ref="F23:H23"/>
    <mergeCell ref="F24:H24"/>
  </mergeCells>
  <pageMargins left="0.24" right="0.21" top="0.26" bottom="0.25" header="0" footer="0"/>
  <pageSetup scale="91" orientation="landscape" copies="6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Fund</vt:lpstr>
      <vt:lpstr>Cap Imp Fund</vt:lpstr>
      <vt:lpstr>Cap Imp Reserve Fund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General Manager</cp:lastModifiedBy>
  <cp:lastPrinted>2025-06-11T00:25:45Z</cp:lastPrinted>
  <dcterms:created xsi:type="dcterms:W3CDTF">2025-04-01T16:50:03Z</dcterms:created>
  <dcterms:modified xsi:type="dcterms:W3CDTF">2025-06-13T16:32:47Z</dcterms:modified>
</cp:coreProperties>
</file>